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vepointcrm.sharepoint.com/sites/Prj_CapitalMarkets_Confidential-InvestorRelations/Shared Documents/Investor Relations/Quarterly Earnings/2024/24Q3 Earnings/Financials/"/>
    </mc:Choice>
  </mc:AlternateContent>
  <xr:revisionPtr revIDLastSave="9" documentId="8_{562D93C0-B286-423A-9BE4-4E87D2894DA4}" xr6:coauthVersionLast="47" xr6:coauthVersionMax="47" xr10:uidLastSave="{72DFCC6C-80D7-4026-ADEC-1A472956CBB3}"/>
  <bookViews>
    <workbookView xWindow="-110" yWindow="-110" windowWidth="22780" windowHeight="14540" tabRatio="849" firstSheet="2" activeTab="2" xr2:uid="{662037C2-E725-4CFC-9907-30E3BD84FF5A}"/>
  </bookViews>
  <sheets>
    <sheet name="__FDSCACHE__" sheetId="42" state="veryHidden" r:id="rId1"/>
    <sheet name="PB_CACHE" sheetId="52" state="veryHidden" r:id="rId2"/>
    <sheet name="GAAP Income Statement" sheetId="46" r:id="rId3"/>
    <sheet name="Balance Sheet" sheetId="2" r:id="rId4"/>
    <sheet name="Cash Flow Statement - Quarterly" sheetId="3" r:id="rId5"/>
    <sheet name="Key Business Metrics" sheetId="45" r:id="rId6"/>
    <sheet name="Non-GAAP Reconciliation" sheetId="48" r:id="rId7"/>
  </sheets>
  <definedNames>
    <definedName name="_xlnm.Print_Area" localSheetId="3">'Balance Sheet'!$B$2:$Z$73</definedName>
    <definedName name="_xlnm.Print_Area" localSheetId="4">'Cash Flow Statement - Quarterly'!$B$2:$Z$82</definedName>
    <definedName name="_xlnm.Print_Area" localSheetId="2">'GAAP Income Statement'!$B$2:$Z$79</definedName>
    <definedName name="_xlnm.Print_Area" localSheetId="5">'Key Business Metrics'!$B$2:$AA$52</definedName>
    <definedName name="_xlnm.Print_Area" localSheetId="6">'Non-GAAP Reconciliation'!$B$2:$Z$32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48" l="1"/>
  <c r="AI33" i="45"/>
  <c r="AI32" i="45"/>
  <c r="AI31" i="45"/>
  <c r="AI26" i="45"/>
  <c r="AH26" i="45"/>
  <c r="AH27" i="45" s="1"/>
  <c r="AG26" i="45"/>
  <c r="AG27" i="45" s="1"/>
  <c r="AF26" i="45"/>
  <c r="AF27" i="45" s="1"/>
  <c r="AI25" i="45"/>
  <c r="AI24" i="45"/>
  <c r="AI23" i="45"/>
  <c r="AH19" i="45"/>
  <c r="AG19" i="45"/>
  <c r="AF19" i="45"/>
  <c r="AI18" i="45"/>
  <c r="AH18" i="45"/>
  <c r="AG18" i="45"/>
  <c r="AF18" i="45"/>
  <c r="AI17" i="45"/>
  <c r="AI16" i="45"/>
  <c r="AI15" i="45"/>
  <c r="AH10" i="45"/>
  <c r="AH11" i="45" s="1"/>
  <c r="AG10" i="45"/>
  <c r="AG11" i="45" s="1"/>
  <c r="AF10" i="45"/>
  <c r="AF11" i="45" s="1"/>
  <c r="AI9" i="45"/>
  <c r="AI8" i="45"/>
  <c r="AI7" i="45"/>
  <c r="B3" i="45"/>
  <c r="B2" i="45"/>
  <c r="B3" i="3"/>
  <c r="B2" i="3"/>
  <c r="B3" i="2"/>
  <c r="B2" i="2"/>
  <c r="AI19" i="45" l="1"/>
  <c r="AI10" i="45"/>
  <c r="AI27" i="45"/>
  <c r="AI11" i="4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Perz</author>
  </authors>
  <commentList>
    <comment ref="A1" authorId="0" shapeId="0" xr:uid="{431D6D46-DB83-4FF8-B7C8-E756F48C3C77}">
      <text>
        <r>
          <rPr>
            <b/>
            <sz val="9"/>
            <color indexed="81"/>
            <rFont val="Tahoma"/>
            <family val="2"/>
          </rPr>
          <t>&lt;?xml version="1.0" encoding="utf-8"?&gt;&lt;Schema xmlns:xsd="http://www.w3.org/2001/XMLSchema" xmlns:xsi="http://www.w3.org/2001/XMLSchema-instance" Version="2" Timestamp="1662639585"&gt;&lt;FQL&gt;&lt;Q&gt;VRNS-US^FE_ESTIMATE(EBIT_ADJ,MEAN,ANN_ROLL,5,NOW,,,'')&lt;/Q&gt;&lt;R&gt;0&lt;/R&gt;&lt;C&gt;0&lt;/C&gt;&lt;/FQL&gt;&lt;FQL&gt;&lt;Q&gt;VRNS-US^FE_ESTIMATE(EBIT_ADJ,MEAN,ANN_ROLL,4,NOW,,,'')&lt;/Q&gt;&lt;R&gt;1&lt;/R&gt;&lt;C&gt;1&lt;/C&gt;&lt;D xsi:type="xsd:double"&gt;105.9&lt;/D&gt;&lt;/FQL&gt;&lt;FQL&gt;&lt;Q&gt;VRNS-US^FE_ESTIMATE(EBIT_ADJ,MEAN,ANN_ROLL,3,NOW,,,'')&lt;/Q&gt;&lt;R&gt;1&lt;/R&gt;&lt;C&gt;1&lt;/C&gt;&lt;D xsi:type="xsd:double"&gt;77.65733&lt;/D&gt;&lt;/FQL&gt;&lt;FQL&gt;&lt;Q&gt;VRNS-US^FE_ESTIMATE(EBIT_ADJ,MEAN,ANN_ROLL,2,NOW,,,'')&lt;/Q&gt;&lt;R&gt;1&lt;/R&gt;&lt;C&gt;1&lt;/C&gt;&lt;D xsi:type="xsd:double"&gt;53.207554&lt;/D&gt;&lt;/FQL&gt;&lt;FQL&gt;&lt;Q&gt;VRNS-US^FE_ESTIMATE(G_A_EXP,MEAN,ANN_ROLL,1,NOW,,,'')&lt;/Q&gt;&lt;R&gt;1&lt;/R&gt;&lt;C&gt;1&lt;/C&gt;&lt;D xsi:type="xsd:double"&gt;42.651714&lt;/D&gt;&lt;/FQL&gt;&lt;FQL&gt;&lt;Q&gt;VRNS-US^FE_ESTIMATE(S_M_EXP,MEAN,ANN_ROLL,0,NOW,,,'')&lt;/Q&gt;&lt;R&gt;1&lt;/R&gt;&lt;C&gt;1&lt;/C&gt;&lt;D xsi:type="xsd:double"&gt;185.55882&lt;/D&gt;&lt;/FQL&gt;&lt;FQL&gt;&lt;Q&gt;VRNS-US^FE_ESTIMATE(RD_EXP,MEAN,ANN_ROLL,-1,NOW,,,'')&lt;/Q&gt;&lt;R&gt;1&lt;/R&gt;&lt;C&gt;1&lt;/C&gt;&lt;D xsi:type="xsd:double"&gt;76.29931&lt;/D&gt;&lt;/FQL&gt;&lt;FQL&gt;&lt;Q&gt;VRNS-US^FE_ESTIMATE(COS,MEAN,ANN_ROLL,5,NOW,,,'')&lt;/Q&gt;&lt;R&gt;0&lt;/R&gt;&lt;C&gt;0&lt;/C&gt;&lt;/FQL&gt;&lt;FQL&gt;&lt;Q&gt;VRNS-US^FE_ESTIMATE(SALES,MEAN,ANN_ROLL,4,NOW,,,'')&lt;/Q&gt;&lt;R&gt;1&lt;/R&gt;&lt;C&gt;1&lt;/C&gt;&lt;D xsi:type="xsd:double"&gt;758.7&lt;/D&gt;&lt;/FQL&gt;&lt;FQL&gt;&lt;Q&gt;VRNS-US^FE_ESTIMATE(PRODLINE_SALES_2,MEAN,ANN_ROLL,3,NOW,,,'')&lt;/Q&gt;&lt;R&gt;1&lt;/R&gt;&lt;C&gt;1&lt;/C&gt;&lt;D xsi:type="xsd:double"&gt;88.32833&lt;/D&gt;&lt;/FQL&gt;&lt;FQL&gt;&lt;Q&gt;VRNS-US^FE_ESTIMATE(PRODLINE_SALES_4,MEAN,ANN_ROLL,2,NOW,,,'')&lt;/Q&gt;&lt;R&gt;1&lt;/R&gt;&lt;C&gt;1&lt;/C&gt;&lt;D xsi:type="xsd:double"&gt;490.82526&lt;/D&gt;&lt;/FQL&gt;&lt;FQL&gt;&lt;Q&gt;VRNS-US^FE_ESTIMATE(PRODLINE_SALES_3,MEAN,ANN_ROLL,1,NOW,,,'')&lt;/Q&gt;&lt;R&gt;1&lt;/R&gt;&lt;C&gt;1&lt;/C&gt;&lt;D xsi:type="xsd:double"&gt;0&lt;/D&gt;&lt;/FQL&gt;&lt;FQL&gt;&lt;Q&gt;VRNS-US^FE_ESTIMATE(ARR,MEAN,ANN_ROLL,0,NOW,,,'')&lt;/Q&gt;&lt;R&gt;1&lt;/R&gt;&lt;C&gt;1&lt;/C&gt;&lt;D xsi:type="xsd:double"&gt;387.1&lt;/D&gt;&lt;/FQL&gt;&lt;FQL&gt;&lt;Q&gt;VRNS-US^FE_ESTIMATE(FCF,MEAN,ANN_ROLL,-1,NOW,,,'')&lt;/Q&gt;&lt;R&gt;1&lt;/R&gt;&lt;C&gt;1&lt;/C&gt;&lt;D xsi:type="xsd:double"&gt;-15.99475&lt;/D&gt;&lt;/FQL&gt;&lt;FQL&gt;&lt;Q&gt;VRNS-US^FE_ESTIMATE(CFO,MEAN,ANN_ROLL,5,NOW,,,'')&lt;/Q&gt;&lt;R&gt;0&lt;/R&gt;&lt;C&gt;0&lt;/C&gt;&lt;/FQL&gt;&lt;FQL&gt;&lt;Q&gt;VRNS-US^FE_ESTIMATE(EPS,MEAN,ANN_ROLL,4,NOW,,,'')&lt;/Q&gt;&lt;R&gt;1&lt;/R&gt;&lt;C&gt;1&lt;/C&gt;&lt;D xsi:type="xsd:double"&gt;0.56&lt;/D&gt;&lt;/FQL&gt;&lt;FQL&gt;&lt;Q&gt;VRNS-US^FE_ESTIMATE(NETBG,MEAN,ANN_ROLL,3,NOW,,,'')&lt;/Q&gt;&lt;R&gt;1&lt;/R&gt;&lt;C&gt;1&lt;/C&gt;&lt;D xsi:type="xsd:double"&gt;72.89229&lt;/D&gt;&lt;/FQL&gt;&lt;FQL&gt;&lt;Q&gt;VRNS-US^FE_ESTIMATE(TAX_EXPENSE,MEAN,ANN_ROLL,2,NOW,,,'')&lt;/Q&gt;&lt;R&gt;1&lt;/R&gt;&lt;C&gt;1&lt;/C&gt;&lt;D xsi:type="xsd:double"&gt;8.145357&lt;/D&gt;&lt;/FQL&gt;&lt;FQL&gt;&lt;Q&gt;VRNS-US^FE_ESTIMATE(PTPA,MEAN,ANN_ROLL,1,NOW,,,'')&lt;/Q&gt;&lt;R&gt;1&lt;/R&gt;&lt;C&gt;1&lt;/C&gt;&lt;D xsi:type="xsd:double"&gt;32.33111&lt;/D&gt;&lt;/FQL&gt;&lt;FQL&gt;&lt;Q&gt;VRNS-US^FE_ESTIMATE(EPS,MEAN,QTR_ROLL,3,NOW,,,'')&lt;/Q&gt;&lt;R&gt;1&lt;/R&gt;&lt;C&gt;1&lt;/C&gt;&lt;D xsi:type="xsd:double"&gt;-0.060824603&lt;/D&gt;&lt;/FQL&gt;&lt;FQL&gt;&lt;Q&gt;VRNS-US^FE_ESTIMATE(EPS,MEAN,QTR_ROLL,-5,NOW,,,'')&lt;/Q&gt;&lt;R&gt;1&lt;/R&gt;&lt;C&gt;1&lt;/C&gt;&lt;D xsi:type="xsd:double"&gt;-0.08&lt;/D&gt;&lt;/FQL&gt;&lt;FQL&gt;&lt;Q&gt;VRNS-US^FE_ESTIMATE(NETBG,MEAN,QTR_ROLL,4,NOW,,,'')&lt;/Q&gt;&lt;R&gt;1&lt;/R&gt;&lt;C&gt;1&lt;/C&gt;&lt;D xsi:type="xsd:double"&gt;4.454705&lt;/D&gt;&lt;/FQL&gt;&lt;FQL&gt;&lt;Q&gt;VRNS-US^FE_ESTIMATE(TAX_EXPENSE,MEAN,QTR_ROLL,7,NOW,,,'')&lt;/Q&gt;&lt;R&gt;1&lt;/R&gt;&lt;C&gt;1&lt;/C&gt;&lt;D xsi:type="xsd:double"&gt;2.7&lt;/D&gt;&lt;/FQL&gt;&lt;FQL&gt;&lt;Q&gt;VRNS-US^FE_ESTIMATE(TAX_EXPENSE,MEAN,QTR_ROLL,1,NOW,,,'')&lt;/Q&gt;&lt;R&gt;1&lt;/R&gt;&lt;C&gt;1&lt;/C&gt;&lt;D xsi:type="xsd:double"&gt;1.5980715&lt;/D&gt;&lt;/FQL&gt;&lt;FQL&gt;&lt;Q&gt;VRNS-US^FE_ESTIMATE(TAX_EXPENSE,MEAN,QTR_ROLL,-6,NOW,,,'')&lt;/Q&gt;&lt;R&gt;1&lt;/R&gt;&lt;C&gt;1&lt;/C&gt;&lt;D xsi:type="xsd:double"&gt;7.295&lt;/D&gt;&lt;/FQL&gt;&lt;FQL&gt;&lt;Q&gt;VRNS-US^FE_ESTIMATE(PTPA,MEAN,QTR_ROLL,5,NOW,,,'')&lt;/Q&gt;&lt;R&gt;1&lt;/R&gt;&lt;C&gt;1&lt;/C&gt;&lt;D xsi:type="xsd:double"&gt;14.664263&lt;/D&gt;&lt;/FQL&gt;&lt;FQL&gt;&lt;Q&gt;VRNS-US^FE_ESTIMATE(PTPA,MEAN,QTR_ROLL,-8,NOW,,,'')&lt;/Q&gt;&lt;R&gt;1&lt;/R&gt;&lt;C&gt;1&lt;/C&gt;&lt;D xsi:type="xsd:double"&gt;-4.311857&lt;/D&gt;&lt;/FQL&gt;&lt;FQL&gt;&lt;Q&gt;VRNS-US^FE_ESTIMATE(EBIT_ADJ,MEAN,QTR_ROLL,3,NOW,,,'')&lt;/Q&gt;&lt;R&gt;1&lt;/R&gt;&lt;C&gt;1&lt;/C&gt;&lt;D xsi:type="xsd:double"&gt;-5.0798573&lt;/D&gt;&lt;/FQL&gt;&lt;FQL&gt;&lt;Q&gt;VRNS-US^FE_ESTIMATE(EBIT_ADJ,MEAN,QTR_ROLL,-4,NOW,,,'')&lt;/Q&gt;&lt;R&gt;1&lt;/R&gt;&lt;C&gt;1&lt;/C&gt;&lt;D xsi:type="xsd:double"&gt;1.062&lt;/D&gt;&lt;/FQL&gt;&lt;FQL&gt;&lt;Q&gt;VRNS-US^FE_ESTIMATE(G_A_EXP,MEAN,QTR_ROLL,7,NOW,,,'')&lt;/Q&gt;&lt;R&gt;1&lt;/R&gt;&lt;C&gt;1&lt;/C&gt;&lt;D xsi:type="xsd:double"&gt;14.6&lt;/D&gt;&lt;/FQL&gt;&lt;FQL&gt;&lt;Q&gt;VRNS-US^FE_ESTIMATE(G_A_EXP,MEAN,QTR_ROLL,-6,NOW,,,'')&lt;/Q&gt;&lt;R&gt;1&lt;/R&gt;&lt;C&gt;1&lt;/C&gt;&lt;D xsi:type="xsd:double"&gt;7.8104615&lt;/D&gt;&lt;/FQL&gt;&lt;FQL&gt;&lt;Q&gt;VRNS-US^FE_ESTIMATE(S_M_EXP,MEAN,QTR_ROLL,5,NOW,,,'')&lt;/Q&gt;&lt;R&gt;1&lt;/R&gt;&lt;C&gt;1&lt;/C&gt;&lt;D xsi:type="xsd:double"&gt;67.6837&lt;/D&gt;&lt;/FQL&gt;&lt;FQL&gt;&lt;Q&gt;VRNS-US^FE_ESTIMATE(S_M_EXP,MEAN,QTR_ROLL,-2,NOW,,,'')&lt;/Q&gt;&lt;R&gt;1&lt;/R&gt;&lt;C&gt;1&lt;/C&gt;&lt;D xsi:type="xsd:double"&gt;53.986&lt;/D&gt;&lt;/FQL&gt;&lt;FQL&gt;&lt;Q&gt;VRNS-US^FE_ESTIMATE(S_M_EXP,MEAN,QTR_ROLL,-8,NOW,,,'')&lt;/Q&gt;&lt;R&gt;1&lt;/R&gt;&lt;C&gt;1&lt;/C&gt;&lt;D xsi:type="xsd:double"&gt;35.721867&lt;/D&gt;&lt;/FQL&gt;&lt;FQL&gt;&lt;Q&gt;VRNS-US^FE_ESTIMATE(RD_EXP,MEAN,QTR_ROLL,-4,NOW,,,'')&lt;/Q&gt;&lt;R&gt;1&lt;/R&gt;&lt;C&gt;1&lt;/C&gt;&lt;D xsi:type="xsd:double"&gt;23.013666&lt;/D&gt;&lt;/FQL&gt;&lt;FQL&gt;&lt;Q&gt;VRNS-US^FE_ESTIMATE(GROSSINCOME,MEAN,QTR_ROLL,7,NOW,,,'')&lt;/Q&gt;&lt;R&gt;1&lt;/R&gt;&lt;C&gt;1&lt;/C&gt;&lt;D xsi:type="xsd:double"&gt;123&lt;/D&gt;&lt;/FQL&gt;&lt;FQL&gt;&lt;Q&gt;VRNS-US^FE_ESTIMATE(GROSSINCOME,MEAN,QTR_ROLL,0,NOW,,,'')&lt;/Q&gt;&lt;R&gt;1&lt;/R&gt;&lt;C&gt;1&lt;/C&gt;&lt;D xsi:type="xsd:double"&gt;97.10808&lt;/D&gt;&lt;/FQL&gt;&lt;FQL&gt;&lt;Q&gt;VRNS-US^FE_ESTIMATE(GROSSINCOME,MEAN,QTR_ROLL,-6,NOW,,,'')&lt;/Q&gt;&lt;R&gt;1&lt;/R&gt;&lt;C&gt;1&lt;/C&gt;&lt;D xsi:type="xsd:double"&gt;84.403336&lt;/D&gt;&lt;/FQL&gt;&lt;FQL&gt;&lt;Q&gt;VRNS-US^FE_ESTIMATE(COS,MEAN,QTR_ROLL,-2,NOW,,,'')&lt;/Q&gt;&lt;R&gt;1&lt;/R&gt;&lt;C&gt;1&lt;/C&gt;&lt;D xsi:type="xsd:double"&gt;13.208&lt;/D&gt;&lt;/FQL&gt;&lt;FQL&gt;&lt;Q&gt;VRNS-US^FE_ESTIMATE(COS,MEAN,QTR_ROLL,-8,NOW,,,'')&lt;/Q&gt;&lt;R&gt;1&lt;/R&gt;&lt;C&gt;1&lt;/C&gt;&lt;D xsi:type="xsd:double"&gt;8.989933&lt;/D&gt;&lt;/FQL&gt;&lt;FQL&gt;&lt;Q&gt;VRNS-US^FE_ESTIMATE(SALES,MEAN,QTR_ROLL,2,NOW,,,'')&lt;/Q&gt;&lt;R&gt;1&lt;/R&gt;&lt;C&gt;1&lt;/C&gt;&lt;D xsi:type="xsd:double"&gt;155.5342&lt;/D&gt;&lt;/FQL&gt;&lt;FQL&gt;&lt;Q&gt;VRNS-US^FE_ESTIMATE(SALES,MEAN,QTR_ROLL,-4,NOW,,,'')&lt;/Q&gt;&lt;R&gt;1&lt;/R&gt;&lt;C&gt;1&lt;/C&gt;&lt;D xsi:type="xsd:double"&gt;88.418&lt;/D&gt;&lt;/FQL&gt;&lt;FQL&gt;&lt;Q&gt;VRNS-US^FE_ESTIMATE(PRODLINE_SALES_2,MEAN,QTR_ROLL,0,NOW,,,'')&lt;/Q&gt;&lt;R&gt;1&lt;/R&gt;&lt;C&gt;1&lt;/C&gt;&lt;D xsi:type="xsd:double"&gt;27.068&lt;/D&gt;&lt;/FQL&gt;&lt;FQL&gt;&lt;Q&gt;VRNS-US^FE_ESTIMATE(PRODLINE_SALES_2,MEAN,QTR_ROLL,-6,NOW,,,'')&lt;/Q&gt;&lt;R&gt;1&lt;/R&gt;&lt;C&gt;1&lt;/C&gt;&lt;D xsi:type="xsd:double"&gt;32.072&lt;/D&gt;&lt;/FQL&gt;&lt;FQL&gt;&lt;Q&gt;VRNS-US^FE_ESTIMATE(PRODLINE_SALES_4,MEAN,QTR_ROLL,4,NOW,,,'')&lt;/Q&gt;&lt;R&gt;1&lt;/R&gt;&lt;C&gt;1&lt;/C&gt;&lt;D xsi:type="xsd:double"&gt;110.1198&lt;/D&gt;&lt;/FQL&gt;&lt;FQL&gt;&lt;Q&gt;VRNS-US^FE_ESTIMATE(ARR,MEAN,QTR_ROLL,8,NOW,,,'')&lt;/Q&gt;&lt;R&gt;1&lt;/R&gt;&lt;C&gt;1&lt;/C&gt;&lt;D xsi:type="xsd:double"&gt;655.5&lt;/D&gt;&lt;/FQL&gt;&lt;FQL&gt;&lt;Q&gt;VRNS-US^FE_ESTIMATE(ARR,MEAN,QTR_ROLL,-4,NOW,,,'')&lt;/Q&gt;&lt;R&gt;1&lt;/R&gt;&lt;C&gt;1&lt;/C&gt;&lt;D xsi:type="xsd:double"&gt;328.2&lt;/D&gt;&lt;/FQL&gt;&lt;FQL&gt;&lt;Q&gt;VRNS-US^FE_ESTIMATE(FCF,MEAN,QTR_ROLL,4,NOW,,,'')&lt;/Q&gt;&lt;R&gt;1&lt;/R&gt;&lt;C&gt;1&lt;/C&gt;&lt;D xsi:type="xsd:double"&gt;-8.233334&lt;/D&gt;&lt;/FQL&gt;&lt;FQL&gt;&lt;Q&gt;VRNS-US^FE_ESTIMATE(FCF,MEAN,QTR_ROLL,0,NOW,,,'')&lt;/Q&gt;&lt;R&gt;1&lt;/R&gt;&lt;C&gt;1&lt;/C&gt;&lt;D xsi:type="xsd:double"&gt;-17.1&lt;/D&gt;&lt;/FQL&gt;&lt;FQL&gt;&lt;Q&gt;VRNS-US^FE_ESTIMATE(FCF,MEAN,QTR_ROLL,-8,NOW,,,'')&lt;/Q&gt;&lt;R&gt;1&lt;/R&gt;&lt;C&gt;1&lt;/C&gt;&lt;D xsi:type="xsd:double"&gt;-16.501429&lt;/D&gt;&lt;/FQL&gt;&lt;FQL&gt;&lt;Q&gt;VRNS-US^FE_ESTIMATE(CAPEX,MEAN,QTR_ROLL,1,NOW,,,'')&lt;/Q&gt;&lt;R&gt;1&lt;/R&gt;&lt;C&gt;1&lt;/C&gt;&lt;D xsi:type="xsd:double"&gt;3.5803406&lt;/D&gt;&lt;/FQL&gt;&lt;FQL&gt;&lt;Q&gt;VRNS-US^FE_ESTIMATE(CAPEX,MEAN,QTR_ROLL,-7,NOW,,,'')&lt;/Q&gt;&lt;R&gt;1&lt;/R&gt;&lt;C&gt;1&lt;/C&gt;&lt;D xsi:type="xsd:double"&gt;2.5941668&lt;/D&gt;&lt;/FQL&gt;&lt;FQL&gt;&lt;Q&gt;VRNS-US^FE_ESTIMATE(CFO,MEAN,QTR_ROLL,2,NOW,,,'')&lt;/Q&gt;&lt;R&gt;1&lt;/R&gt;&lt;C&gt;1&lt;/C&gt;&lt;D xsi:type="xsd:double"&gt;9.1&lt;/D&gt;&lt;/FQL&gt;&lt;FQL&gt;&lt;Q&gt;VRNS-US^FE_ESTIMATE(CFO,MEAN,QTR_ROLL,-6,NOW,,,'')&lt;/Q&gt;&lt;R&gt;1&lt;/R&gt;&lt;C&gt;1&lt;/C&gt;&lt;D xsi:type="xsd:double"&gt;7.692333&lt;/D&gt;&lt;/FQL&gt;&lt;FQL&gt;&lt;Q&gt;VRNS-US^FE_ESTIMATE(ARR,MEAN,QTR_ROLL,7,NOW,,,'')&lt;/Q&gt;&lt;R&gt;1&lt;/R&gt;&lt;C&gt;1&lt;/C&gt;&lt;D xsi:type="xsd:double"&gt;632&lt;/D&gt;&lt;/FQL&gt;&lt;FQL&gt;&lt;Q&gt;VRNS-US^FE_ESTIMATE(FCF,MEAN,QTR_ROLL,7,NOW,,,'')&lt;/Q&gt;&lt;R&gt;1&lt;/R&gt;&lt;C&gt;1&lt;/C&gt;&lt;D xsi:type="xsd:double"&gt;49.2&lt;/D&gt;&lt;/FQL&gt;&lt;FQL&gt;&lt;Q&gt;VRNS-US^FE_ESTIMATE(CAPEX,MEAN,QTR_ROLL,8,NOW,,,'')&lt;/Q&gt;&lt;R&gt;1&lt;/R&gt;&lt;C&gt;1&lt;/C&gt;&lt;D xsi:type="xsd:double"&gt;5.1197577&lt;/D&gt;&lt;/FQL&gt;&lt;FQL&gt;&lt;Q&gt;VRNS-US^FE_ESTIMATE(CAPEX,MEAN,QTR_ROLL,-8,NOW,,,'')&lt;/Q&gt;&lt;R&gt;1&lt;/R&gt;&lt;C&gt;1&lt;/C&gt;&lt;D xsi:type="xsd:double"&gt;1.8077143&lt;/D&gt;&lt;/FQL&gt;&lt;FQL&gt;&lt;Q&gt;VRNS-US^FE_ESTIMATE(CFO,MEAN,QTR_ROLL,-7,NOW,,,'')&lt;/Q&gt;&lt;R&gt;1&lt;/R&gt;&lt;C&gt;1&lt;/C&gt;&lt;D xsi:type="xsd:double"&gt;-2.6986666&lt;/D&gt;&lt;/FQL&gt;&lt;FQL&gt;&lt;Q&gt;VRNS-US^FE_ESTIMATE(CFO,MEAN,QTR_ROLL,8,NOW,,,'')&lt;/Q&gt;&lt;R&gt;1&lt;/R&gt;&lt;C&gt;1&lt;/C&gt;&lt;D xsi:type="xsd:double"&gt;-12&lt;/D&gt;&lt;/FQL&gt;&lt;FQL&gt;&lt;Q&gt;VRNS-US^FE_ESTIMATE(S_M_EXP,MEAN,ANN_ROLL,2,NOW,,,'')&lt;/Q&gt;&lt;R&gt;1&lt;/R&gt;&lt;C&gt;1&lt;/C&gt;&lt;D xsi:type="xsd:double"&gt;264.10992&lt;/D&gt;&lt;/FQL&gt;&lt;FQL&gt;&lt;Q&gt;VRNS-US^FE_ESTIMATE(ARR,MEAN,ANN_ROLL,2,NOW,,,'')&lt;/Q&gt;&lt;R&gt;1&lt;/R&gt;&lt;C&gt;1&lt;/C&gt;&lt;D xsi:type="xsd:double"&gt;592.4484&lt;/D&gt;&lt;/FQL&gt;&lt;FQL&gt;&lt;Q&gt;VRNS-US^FE_ESTIMATE(TAX_EXPENSE,MEAN,ANN_ROLL,4,NOW,,,'')&lt;/Q&gt;&lt;R&gt;1&lt;/R&gt;&lt;C&gt;1&lt;/C&gt;&lt;D xsi:type="xsd:double"&gt;12.7&lt;/D&gt;&lt;/FQL&gt;&lt;FQL&gt;&lt;Q&gt;VRNS-US^FE_ESTIMATE(NETBG,MEAN,QTR_ROLL,-8,NOW,,,'')&lt;/Q&gt;&lt;R&gt;1&lt;/R&gt;&lt;C&gt;1&lt;/C&gt;&lt;D xsi:type="xsd:double"&gt;-4.663&lt;/D&gt;&lt;/FQL&gt;&lt;FQL&gt;&lt;Q&gt;VRNS-US^FE_ESTIMATE(EBIT_ADJ,MEAN,QTR_ROLL,-2,NOW,,,'')&lt;/Q&gt;&lt;R&gt;1&lt;/R&gt;&lt;C&gt;1&lt;/C&gt;&lt;D xsi:type="xsd:double"&gt;22.375&lt;/D&gt;&lt;/FQL&gt;&lt;FQL&gt;&lt;Q&gt;VRNS-US^FE_ESTIMATE(RD_EXP,MEAN,QTR_ROLL,4,NOW,,,'')&lt;/Q&gt;&lt;R&gt;1&lt;/R&gt;&lt;C&gt;1&lt;/C&gt;&lt;D xsi:type="xsd:double"&gt;35.4763&lt;/D&gt;&lt;/FQL&gt;&lt;FQL&gt;&lt;Q&gt;VRNS-US^FE_ESTIMATE(SALES,MEAN,QTR_ROLL,4,NOW,,,'')&lt;/Q&gt;&lt;R&gt;1&lt;/R&gt;&lt;C&gt;1&lt;/C&gt;&lt;D xsi:type="xsd:double"&gt;135.26222&lt;/D&gt;&lt;/FQL&gt;&lt;FQL&gt;&lt;Q&gt;VRNS-US^FE_ESTIMATE(G_A_EXP,MEAN,ANN_ROLL,2,NOW,,,'')&lt;/Q&gt;&lt;R&gt;1&lt;/R&gt;&lt;C&gt;1&lt;/C&gt;&lt;D xsi:type="xsd:double"&gt;50.467644&lt;/D&gt;&lt;/FQL&gt;&lt;FQL&gt;&lt;Q&gt;VRNS-US^FE_ESTIMATE(FCF,MEAN,ANN_ROLL,0,NOW,,,'')&lt;/Q&gt;&lt;R&gt;1&lt;/R&gt;&lt;C&gt;1&lt;/C&gt;&lt;D xsi:type="xsd:double"&gt;-3.2142856&lt;/D&gt;&lt;/FQL&gt;&lt;FQL&gt;&lt;Q&gt;VRNS-US^FE_ESTIMATE(EPS,MEAN,QTR_ROLL,4,NOW,,,'')&lt;/Q&gt;&lt;R&gt;1&lt;/R&gt;&lt;C&gt;1&lt;/C&gt;&lt;D xsi:type="xsd:double"&gt;0.033739693&lt;/D&gt;&lt;/FQL&gt;&lt;FQL&gt;&lt;Q&gt;VRNS-US^FE_ESTIMATE(PTPA,MEAN,QTR_ROLL,-1,NOW,,,'')&lt;/Q&gt;&lt;R&gt;1&lt;/R&gt;&lt;C&gt;1&lt;/C&gt;&lt;D xsi:type="xsd:double"&gt;-8.502666&lt;/D&gt;&lt;/FQL&gt;&lt;FQL&gt;&lt;Q&gt;VRNS-US^FE_ESTIMATE(G_A_EXP,MEAN,QTR_ROLL,-5,NOW,,,'')&lt;/Q&gt;&lt;R&gt;1&lt;/R&gt;&lt;C&gt;1&lt;/C&gt;&lt;D xsi:type="xsd:double"&gt;8.173214&lt;/D&gt;&lt;/FQL&gt;&lt;FQL&gt;&lt;Q&gt;VRNS-US^FE_ESTIMATE(GROSSINCOME,MEAN,QTR_ROLL,1,NOW,,,'')&lt;/Q&gt;&lt;R&gt;1&lt;/R&gt;&lt;C&gt;1&lt;/C&gt;&lt;D xsi:type="xsd:double"&gt;108.947075&lt;/D&gt;&lt;/FQL&gt;&lt;FQL&gt;&lt;Q&gt;VRNS-US^FE_ESTIMATE(PRODLINE_SALES_2,MEAN,QTR_ROLL,7,NOW,,,'')&lt;/Q&gt;&lt;R&gt;1&lt;/R&gt;&lt;C&gt;1&lt;/C&gt;&lt;D xsi:type="xsd:double"&gt;23.6&lt;/D&gt;&lt;/FQL&gt;&lt;FQL&gt;&lt;Q&gt;VRNS-US^FE_ESTIMATE(PRODLINE_SALES_3,MEAN,QTR_ROLL,4,NOW,,,'')&lt;/Q&gt;&lt;R&gt;1&lt;/R&gt;&lt;C&gt;1&lt;/C&gt;&lt;D xsi:type="xsd:double"&gt;0&lt;/D&gt;&lt;/FQL&gt;&lt;FQL&gt;&lt;Q&gt;VRNS-US^FE_ESTIMATE(ARR,MEAN,QTR_ROLL,-3,NOW,,,'')&lt;/Q&gt;&lt;R&gt;1&lt;/R&gt;&lt;C&gt;1&lt;/C&gt;&lt;D xsi:type="xsd:double"&gt;354.2&lt;/D&gt;&lt;/FQL&gt;&lt;FQL&gt;&lt;Q&gt;VRNS-US^FE_ESTIMATE(CAPEX,MEAN,QTR_ROLL,6,NOW,,,'')&lt;/Q&gt;&lt;R&gt;1&lt;/R&gt;&lt;C&gt;1&lt;/C&gt;&lt;D xsi:type="xsd:double"&gt;3.9759007&lt;/D&gt;&lt;/FQL&gt;&lt;FQL&gt;&lt;Q&gt;VRNS-US^FE_ESTIMATE(CFO,MEAN,QTR_ROLL,-1,NOW,,,'')&lt;/Q&gt;&lt;R&gt;1&lt;/R&gt;&lt;C&gt;1&lt;/C&gt;&lt;D xsi:type="xsd:double"&gt;24.5&lt;/D&gt;&lt;/FQL&gt;&lt;FQL&gt;&lt;Q&gt;VRNS-US^FE_ESTIMATE(EBIT_ADJ,MEAN,ANN_ROLL,1,NOW,,,'')&lt;/Q&gt;&lt;R&gt;1&lt;/R&gt;&lt;C&gt;1&lt;/C&gt;&lt;D xsi:type="xsd:double"&gt;33.918667&lt;/D&gt;&lt;/FQL&gt;&lt;FQL&gt;&lt;Q&gt;VRNS-US^FE_ESTIMATE(G_A_EXP,MEAN,ANN_ROLL,0,NOW,,,'')&lt;/Q&gt;&lt;R&gt;1&lt;/R&gt;&lt;C&gt;1&lt;/C&gt;&lt;D xsi:type="xsd:double"&gt;35.12375&lt;/D&gt;&lt;/FQL&gt;&lt;FQL&gt;&lt;Q&gt;VRNS-US^FE_ESTIMATE(S_M_EXP,MEAN,ANN_ROLL,-1,NOW,,,'')&lt;/Q&gt;&lt;R&gt;1&lt;/R&gt;&lt;C&gt;1&lt;/C&gt;&lt;D xsi:type="xsd:double"&gt;151.72057&lt;/D&gt;&lt;/FQL&gt;&lt;FQL&gt;&lt;Q&gt;VRNS-US^FE_ESTIMATE(GROSSINCOME,MEAN,ANN_ROLL,5,NOW,,,'')&lt;/Q&gt;&lt;R&gt;0&lt;/R&gt;&lt;C&gt;0&lt;/C&gt;&lt;/FQL&gt;&lt;FQL&gt;&lt;Q&gt;VRNS-US^FE_ESTIMATE(COS,MEAN,ANN_ROLL,4,NOW,,,'')&lt;/Q&gt;&lt;R&gt;1&lt;/R&gt;&lt;C&gt;1&lt;/C&gt;&lt;D xsi:type="xsd:double"&gt;93.2&lt;/D&gt;&lt;/FQL&gt;&lt;FQL&gt;&lt;Q&gt;VRNS-US^FE_ESTIMATE(SALES,MEAN,ANN_ROLL,3,NOW,,,'')&lt;/Q&gt;&lt;R&gt;1&lt;/R&gt;&lt;C&gt;1&lt;/C&gt;&lt;D xsi:type="xsd:double"&gt;696.19183&lt;/D&gt;&lt;/FQL&gt;&lt;FQL&gt;&lt;Q&gt;VRNS-US^FE_ESTIMATE(PRODLINE_SALES_2,MEAN,ANN_ROLL,2,NOW,,,'')&lt;/Q&gt;&lt;R&gt;1&lt;/R&gt;&lt;C&gt;1&lt;/C&gt;&lt;D xsi:type="xsd:double"&gt;100.73839&lt;/D&gt;&lt;/FQL&gt;&lt;FQL&gt;&lt;Q&gt;VRNS-US^FE_ESTIMATE(PRODLINE_SALES_4,MEAN,ANN_ROLL,1,NOW,,,'')&lt;/Q&gt;&lt;R&gt;1&lt;/R&gt;&lt;C&gt;1&lt;/C&gt;&lt;D xsi:type="xsd:double"&gt;378.66318&lt;/D&gt;&lt;/FQL&gt;&lt;FQL&gt;&lt;Q&gt;VRNS-US^FE_ESTIMATE(PRODLINE_SALES_3,MEAN,ANN_ROLL,0,NOW,,,'')&lt;/Q&gt;&lt;R&gt;1&lt;/R&gt;&lt;C&gt;1&lt;/C&gt;&lt;D xsi:type="xsd:double"&gt;1.89&lt;/D&gt;&lt;/FQL&gt;&lt;FQL&gt;&lt;Q&gt;VRNS-US^FE_ESTIMATE(ARR,MEAN,ANN_ROLL,-1,NOW,,,'')&lt;/Q&gt;&lt;R&gt;1&lt;/R&gt;&lt;C&gt;1&lt;/C&gt;&lt;D xsi:type="xsd:double"&gt;287.3&lt;/D&gt;&lt;/FQL&gt;&lt;FQL&gt;&lt;Q&gt;VRNS-US^FE_ESTIMATE(CAPEX,MEAN,ANN_ROLL,5,NOW,,,'')&lt;/Q&gt;&lt;R&gt;0&lt;/R&gt;&lt;C&gt;0&lt;/C&gt;&lt;/FQL&gt;&lt;FQL&gt;&lt;Q&gt;VRNS-US^FE_ESTIMATE(CFO,MEAN,ANN_ROLL,4,NOW,,,'')&lt;/Q&gt;&lt;R&gt;0&lt;/R&gt;&lt;C&gt;0&lt;/C&gt;&lt;/FQL&gt;&lt;FQL&gt;&lt;Q&gt;VRNS-US^FE_ESTIMATE(EPS,MEAN,ANN_ROLL,3,NOW,,,'')&lt;/Q&gt;&lt;R&gt;1&lt;/R&gt;&lt;C&gt;1&lt;/C&gt;&lt;D xsi:type="xsd:double"&gt;0.5290799&lt;/D&gt;&lt;/FQL&gt;&lt;FQL&gt;&lt;Q&gt;VRNS-US^FE_ESTIMATE(NETBG,MEAN,ANN_ROLL,2,NOW,,,'')&lt;/Q&gt;&lt;R&gt;1&lt;/R&gt;&lt;C&gt;1&lt;/C&gt;&lt;D xsi:type="xsd:double"&gt;48.08873&lt;/D&gt;&lt;/FQL&gt;&lt;FQL&gt;&lt;Q&gt;VRNS-US^FE_ESTIMATE(TAX_EXPENSE,MEAN,ANN_ROLL,1,NOW,,,'')&lt;/Q&gt;&lt;R&gt;1&lt;/R&gt;&lt;C&gt;1&lt;/C&gt;&lt;D xsi:type="xsd:double"&gt;7.1637144&lt;/D&gt;&lt;/FQL&gt;&lt;FQL&gt;&lt;Q&gt;VRNS-US^FE_ESTIMATE(PTPA,MEAN,ANN_ROLL,0,NOW,,,'')&lt;/Q&gt;&lt;R&gt;1&lt;/R&gt;&lt;C&gt;1&lt;/C&gt;&lt;D xsi:type="xsd:double"&gt;21.782&lt;/D&gt;&lt;/FQL&gt;&lt;FQL&gt;&lt;Q&gt;VRNS-US^FE_ESTIMATE(EPS,MEAN,QTR_ROLL,2,NOW,,,'')&lt;/Q&gt;&lt;R&gt;1&lt;/R&gt;&lt;C&gt;1&lt;/C&gt;&lt;D xsi:type="xsd:double"&gt;0.22273465&lt;/D&gt;&lt;/FQL&gt;&lt;FQL&gt;&lt;Q&gt;VRNS-US^FE_ESTIMATE(EPS,MEAN,QTR_ROLL,-6,NOW,,,'')&lt;/Q&gt;&lt;R&gt;1&lt;/R&gt;&lt;C&gt;1&lt;/C&gt;&lt;D xsi:type="xsd:double"&gt;0.11333333&lt;/D&gt;&lt;/FQL&gt;&lt;FQL&gt;&lt;Q&gt;VRNS-US^FE_ESTIMATE(NETBG,MEAN,QTR_ROLL,3,NOW,,,'')&lt;/Q&gt;&lt;R&gt;1&lt;/R&gt;&lt;C&gt;1&lt;/C&gt;&lt;D xsi:type="xsd:double"&gt;-6.764363&lt;/D&gt;&lt;/FQL&gt;&lt;FQL&gt;&lt;Q&gt;VRNS-US^FE_ESTIMATE(NETBG,MEAN,QTR_ROLL,-4,NOW,,,'')&lt;/Q&gt;&lt;R&gt;1&lt;/R&gt;&lt;C&gt;1&lt;/C&gt;&lt;D xsi:type="xsd:double"&gt;-0.771&lt;/D&gt;&lt;/FQL&gt;&lt;FQL&gt;&lt;Q&gt;VRNS-US^FE_ESTIMATE(TAX_EXPENSE,MEAN,QTR_ROLL,6,NOW,,,'')&lt;/Q&gt;&lt;R&gt;1&lt;/R&gt;&lt;C&gt;1&lt;/C&gt;&lt;D xsi:type="xsd:double"&gt;2.6906&lt;/D&gt;&lt;/FQL&gt;&lt;FQL&gt;&lt;Q&gt;VRNS-US^FE_ESTIMATE(TAX_EXPENSE,MEAN,QTR_ROLL,0,NOW,,,'')&lt;/Q&gt;&lt;R&gt;1&lt;/R&gt;&lt;C&gt;1&lt;/C&gt;&lt;D xsi:type="xsd:double"&gt;1.6995385&lt;/D&gt;&lt;/FQL&gt;&lt;FQL&gt;&lt;Q&gt;VRNS-US^FE_ESTIMATE(PTPA,MEAN,QTR_ROLL,4,NOW,,,'')&lt;/Q&gt;&lt;R&gt;1&lt;/R&gt;&lt;C&gt;1&lt;/C&gt;&lt;D xsi:type="xsd:double"&gt;5.6376667&lt;/D&gt;&lt;/FQL&gt;&lt;FQL&gt;&lt;Q&gt;VRNS-US^FE_ESTIMATE(PTPA,MEAN,QTR_ROLL,-2,NOW,,,'')&lt;/Q&gt;&lt;R&gt;1&lt;/R&gt;&lt;C&gt;1&lt;/C&gt;&lt;D xsi:type="xsd:double"&gt;21.521&lt;/D&gt;&lt;/FQL&gt;&lt;FQL&gt;&lt;Q&gt;VRNS-US^FE_ESTIMATE(EBIT_ADJ,MEAN,QTR_ROLL,8,NOW,,,'')&lt;/Q&gt;&lt;R&gt;1&lt;/R&gt;&lt;C&gt;1&lt;/C&gt;&lt;D xsi:type="xsd:double"&gt;10.3&lt;/D&gt;&lt;/FQL&gt;&lt;FQL&gt;&lt;Q&gt;VRNS-US^FE_ESTIMATE(EBIT_ADJ,MEAN,QTR_ROLL,2,NOW,,,'')&lt;/Q&gt;&lt;R&gt;1&lt;/R&gt;&lt;C&gt;1&lt;/C&gt;&lt;D xsi:type="xsd:double"&gt;31.050888&lt;/D&gt;&lt;/FQL&gt;&lt;FQL&gt;&lt;Q&gt;VRNS-US^FE_ESTIMATE(G_A_EXP,MEAN,QTR_ROLL,6,NOW,,,'')&lt;/Q&gt;&lt;R&gt;1&lt;/R&gt;&lt;C&gt;1&lt;/C&gt;&lt;D xsi:type="xsd:double"&gt;13.6235&lt;/D&gt;&lt;/FQL&gt;&lt;FQL&gt;&lt;Q&gt;VRNS-US^FE_ESTIMATE(G_A_EXP,MEAN,QTR_ROLL,0,NOW,,,'')&lt;/Q&gt;&lt;R&gt;1&lt;/R&gt;&lt;C&gt;1&lt;/C&gt;&lt;D xsi:type="xsd:double"&gt;10.101153&lt;/D&gt;&lt;/FQL&gt;&lt;FQL&gt;&lt;Q&gt;VRNS-US^FE_ESTIMATE(G_A_EXP,MEAN,QTR_ROLL,-7,NOW,,,'')&lt;/Q&gt;&lt;R&gt;1&lt;/R&gt;&lt;C&gt;1&lt;/C&gt;&lt;D xsi:type="xsd:double"&gt;7.718154&lt;/D&gt;&lt;/FQL&gt;&lt;FQL&gt;&lt;Q&gt;VRNS-US^FE_ESTIMATE(S_M_EXP,MEAN,QTR_ROLL,4,NOW,,,'')&lt;/Q&gt;&lt;R&gt;1&lt;/R&gt;&lt;C&gt;1&lt;/C&gt;&lt;D xsi:type="xsd:double"&gt;64.192&lt;/D&gt;&lt;/FQL&gt;&lt;FQL&gt;&lt;Q&gt;VRNS-US^FE_ESTIMATE(RD_EXP,MEAN,QTR_ROLL,8,NOW,,,'')&lt;/Q&gt;&lt;R&gt;1&lt;/R&gt;&lt;C&gt;1&lt;/C&gt;&lt;D xsi:type="xsd:double"&gt;44.2&lt;/D&gt;&lt;/FQL&gt;&lt;FQL&gt;&lt;Q&gt;VRNS-US^FE_ESTIMATE(RD_EXP,MEAN,QTR_ROLL,2,NOW,,,'')&lt;/Q&gt;&lt;R&gt;1&lt;/R&gt;&lt;C&gt;1&lt;/C&gt;&lt;D xsi:type="xsd:double"&gt;33.24507&lt;/D&gt;&lt;/FQL&gt;&lt;FQL&gt;&lt;Q&gt;VRNS-US^FE_ESTIMATE(RD_EXP,MEAN,QTR_ROLL,-5,NOW,,,'')&lt;/Q&gt;&lt;R&gt;1&lt;/R&gt;&lt;C&gt;1&lt;/C&gt;&lt;D xsi:type="xsd:double"&gt;21.589144&lt;/D&gt;&lt;/FQL&gt;&lt;FQL&gt;&lt;Q&gt;VRNS-US^FE_ESTIMATE(GROSSINCOME,MEAN,QTR_ROLL,6,NOW,,,'')&lt;/Q&gt;&lt;R&gt;1&lt;/R&gt;&lt;C&gt;1&lt;/C&gt;&lt;D xsi:type="xsd:double"&gt;167.0684&lt;/D&gt;&lt;/FQL&gt;&lt;FQL&gt;&lt;Q&gt;VRNS-US^FE_ESTIMATE(GROSSINCOME,MEAN,QTR_ROLL,-7,NOW,,,'')&lt;/Q&gt;&lt;R&gt;1&lt;/R&gt;&lt;C&gt;1&lt;/C&gt;&lt;D xsi:type="xsd:double"&gt;66.98462&lt;/D&gt;&lt;/FQL&gt;&lt;FQL&gt;&lt;Q&gt;VRNS-US^FE_ESTIMATE(COS,MEAN,QTR_ROLL,4,NOW,,,'')&lt;/Q&gt;&lt;R&gt;1&lt;/R&gt;&lt;C&gt;1&lt;/C&gt;&lt;D xsi:type="xsd:double"&gt;17.191668&lt;/D&gt;&lt;/FQL&gt;&lt;FQL&gt;&lt;Q&gt;VRNS-US^FE_ESTIMATE(COS,MEAN,QTR_ROLL,-3,NOW,,,'')&lt;/Q&gt;&lt;R&gt;1&lt;/R&gt;&lt;C&gt;1&lt;/C&gt;&lt;D xsi:type="xsd:double"&gt;12.089539&lt;/D&gt;&lt;/FQL&gt;&lt;FQL&gt;&lt;Q&gt;VRNS-US^FE_ESTIMATE(SALES,MEAN,QTR_ROLL,8,NOW,,,'')&lt;/Q&gt;&lt;R&gt;1&lt;/R&gt;&lt;C&gt;1&lt;/C&gt;&lt;D xsi:type="xsd:double"&gt;164.65726&lt;/D&gt;&lt;/FQL&gt;&lt;FQL&gt;&lt;Q&gt;VRNS-US^FE_ESTIMATE(SALES,MEAN,QTR_ROLL,-5,NOW,,,'')&lt;/Q&gt;&lt;R&gt;1&lt;/R&gt;&lt;C&gt;1&lt;/C&gt;&lt;D xsi:type="xsd:double"&gt;74.785&lt;/D&gt;&lt;/FQL&gt;&lt;FQL&gt;&lt;Q&gt;VRNS-US^FE_ESTIMATE(PRODLINE_SALES_2,MEAN,QTR_ROLL,6,NOW,,,'')&lt;/Q&gt;&lt;R&gt;1&lt;/R&gt;&lt;C&gt;1&lt;/C&gt;&lt;D xsi:type="xsd:double"&gt;25.229&lt;/D&gt;&lt;/FQL&gt;&lt;FQL&gt;&lt;Q&gt;VRNS-US^FE_ESTIMATE(PRODLINE_SALES_2,MEAN,QTR_ROLL,-1,NOW,,,'')&lt;/Q&gt;&lt;R&gt;1&lt;/R&gt;&lt;C&gt;1&lt;/C&gt;&lt;D xsi:type="xsd:double"&gt;27.276&lt;/D&gt;&lt;/FQL&gt;&lt;FQL&gt;&lt;Q&gt;VRNS-US^FE_ESTIMATE(PRODLINE_SALES_2,MEAN,QTR_ROLL,-7,NOW,,,'')&lt;/Q&gt;&lt;R&gt;1&lt;/R&gt;&lt;C&gt;1&lt;/C&gt;&lt;D xsi:type="xsd:double"&gt;32.294&lt;/D&gt;&lt;/FQL&gt;&lt;FQL&gt;&lt;Q&gt;VRNS-US^FE_ESTIMATE(PRODLINE_SALES_4,MEAN,QTR_ROLL,-2,NOW,,,'')&lt;/Q&gt;&lt;R&gt;1&lt;/R&gt;&lt;C&gt;1&lt;/C&gt;&lt;D xsi:type="xsd:double"&gt;96.025&lt;/D&gt;&lt;/FQL&gt;&lt;FQL&gt;&lt;Q&gt;VRNS-US^FE_ESTIMATE(PRODLINE_SALES_4,MEAN,QTR_ROLL,-6,NOW,,,'')&lt;/Q&gt;&lt;R&gt;1&lt;/R&gt;&lt;C&gt;1&lt;/C&gt;&lt;D xsi:type="xsd:double"&gt;62.653&lt;/D&gt;&lt;/FQL&gt;&lt;FQL&gt;&lt;Q&gt;VRNS-US^FE_ESTIMATE(PRODLINE_SALES_3,MEAN,QTR_ROLL,7,NOW,,,'')&lt;/Q&gt;&lt;R&gt;1&lt;/R&gt;&lt;C&gt;1&lt;/C&gt;&lt;D xsi:type="xsd:double"&gt;0&lt;/D&gt;&lt;/FQL&gt;&lt;FQL&gt;&lt;Q&gt;VRNS-US^FE_ESTIMATE(PRODLINE_SALES_3,MEAN,QTR_ROLL,3,NOW,,,'')&lt;/Q&gt;&lt;R&gt;1&lt;/R&gt;&lt;C&gt;1&lt;/C&gt;&lt;D xsi:type="xsd:double"&gt;0&lt;/D&gt;&lt;/FQL&gt;&lt;FQL&gt;&lt;Q&gt;VRNS-US^FE_ESTIMATE(PRODLINE_SALES_3,MEAN,QTR_ROLL,-1,NOW,,,'')&lt;/Q&gt;&lt;R&gt;1&lt;/R&gt;&lt;C&gt;1&lt;/C&gt;&lt;D xsi:type="xsd:double"&gt;0&lt;/D&gt;&lt;/FQL&gt;&lt;FQL&gt;&lt;Q&gt;VRNS-US^FE_ESTIMATE(PRODLINE_SALES_3,MEAN,QTR_ROLL,-5,NOW,,,'')&lt;/Q&gt;&lt;R&gt;1&lt;/R&gt;&lt;C&gt;1&lt;/C&gt;&lt;D xsi:type="xsd:double"&gt;0.286&lt;/D&gt;&lt;/FQL&gt;&lt;FQL&gt;&lt;Q&gt;VRNS-US^FE_ESTIMATE(ARR,MEAN,QTR_ROLL,4,NOW,,,'')&lt;/Q&gt;&lt;R&gt;1&lt;/R&gt;&lt;C&gt;1&lt;/C&gt;&lt;D xsi:type="xsd:double"&gt;523.5181&lt;/D&gt;&lt;/FQL&gt;&lt;FQL&gt;&lt;Q&gt;VRNS-US^FE_ESTIMATE(ARR,MEAN,QTR_ROLL,0,NOW,,,'')&lt;/Q&gt;&lt;R&gt;1&lt;/R&gt;&lt;C&gt;1&lt;/C&gt;&lt;D xsi:type="xsd:double"&gt;426.3&lt;/D&gt;&lt;/FQL&gt;&lt;FQL&gt;&lt;Q&gt;VRNS-US^FE_ESTIMATE(FCF,MEAN,QTR_ROLL,8,NOW,,,'')&lt;/Q&gt;&lt;R&gt;1&lt;/R&gt;&lt;C&gt;1&lt;/C&gt;&lt;D xsi:type="xsd:double"&gt;-17&lt;/D&gt;&lt;/FQL&gt;&lt;FQL&gt;&lt;Q&gt;VRNS-US^FE_ESTIMATE(FCF,MEAN,QTR_ROLL,-4,NOW,,,'')&lt;/Q&gt;&lt;R&gt;1&lt;/R&gt;&lt;C&gt;1&lt;/C&gt;&lt;D xsi:type="xsd:double"&gt;-10.3&lt;/D&gt;&lt;/FQL&gt;&lt;FQL&gt;&lt;Q&gt;VRNS-US^FE_ESTIMATE(CAPEX,MEAN,QTR_ROLL,5,NOW,,,'')&lt;/Q&gt;&lt;R&gt;1&lt;/R&gt;&lt;C&gt;1&lt;/C&gt;&lt;D xsi:type="xsd:double"&gt;3.8697689&lt;/D&gt;&lt;/FQL&gt;&lt;FQL&gt;&lt;Q&gt;VRNS-US^FE_ESTIMATE(CAPEX,MEAN,QTR_ROLL,-3,NOW,,,'')&lt;/Q&gt;&lt;R&gt;1&lt;/R&gt;&lt;C&gt;1&lt;/C&gt;&lt;D xsi:type="xsd:double"&gt;1.9962857&lt;/D&gt;&lt;/FQL&gt;&lt;FQL&gt;&lt;Q&gt;VRNS-US^FE_ESTIMATE(CFO,MEAN,QTR_ROLL,6,NOW,,,'')&lt;/Q&gt;&lt;R&gt;1&lt;/R&gt;&lt;C&gt;1&lt;/C&gt;&lt;D xsi:type="xsd:double"&gt;8.875&lt;/D&gt;&lt;/FQL&gt;&lt;FQL&gt;&lt;Q&gt;VRNS-US^FE_ESTIMATE(CFO,MEAN,QTR_ROLL,-2,NOW,,,'')&lt;/Q&gt;&lt;R&gt;1&lt;/R&gt;&lt;C&gt;1&lt;/C&gt;&lt;D xsi:type="xsd:double"&gt;0.3&lt;/D&gt;&lt;/FQL&gt;&lt;FQL&gt;&lt;Q&gt;VRNS-US^FE_ESTIMATE_DATE(QTR_NUM,,QTR_ROLL,-1,'',NOW,,,'')&lt;/Q&gt;&lt;R&gt;1&lt;/R&gt;&lt;C&gt;1&lt;/C&gt;&lt;D xsi:type="xsd:string"&gt;1&lt;/D&gt;&lt;/FQL&gt;&lt;FQL&gt;&lt;Q&gt;VRNS-US^FE_ESTIMATE(ARR,MEAN,QTR_ROLL,-5,NOW,,,'')&lt;/Q&gt;&lt;R&gt;1&lt;/R&gt;&lt;C&gt;1&lt;/C&gt;&lt;D xsi:type="xsd:double"&gt;306.9&lt;/D&gt;&lt;/FQL&gt;&lt;FQL&gt;&lt;Q&gt;VRNS-US^FE_ESTIMATE(FCF,MEAN,QTR_ROLL,-5,NOW,,,'')&lt;/Q&gt;&lt;R&gt;1&lt;/R&gt;&lt;C&gt;1&lt;/C&gt;&lt;D xsi:type="xsd:double"&gt;19.3&lt;/D&gt;&lt;/FQL&gt;&lt;FQL&gt;&lt;Q&gt;VRNS-US^FE_ESTIMATE(CAPEX,MEAN,QTR_ROLL,0,NOW,,,'')&lt;/Q&gt;&lt;R&gt;1&lt;/R&gt;&lt;C&gt;1&lt;/C&gt;&lt;D xsi:type="xsd:double"&gt;2.6055715&lt;/D&gt;&lt;/FQL&gt;&lt;FQL&gt;&lt;Q&gt;VRNS-US^FE_ESTIMATE(CFO,MEAN,QTR_ROLL,1,NOW,,,'')&lt;/Q&gt;&lt;R&gt;1&lt;/R&gt;&lt;C&gt;1&lt;/C&gt;&lt;D xsi:type="xsd:double"&gt;0.98571426&lt;/D&gt;&lt;/FQL&gt;&lt;FQL&gt;&lt;Q&gt;VRNS-US^FE_ESTIMATE(CFO,MEAN,QTR_ROLL,4,NOW,,,'')&lt;/Q&gt;&lt;R&gt;1&lt;/R&gt;&lt;C&gt;1&lt;/C&gt;&lt;D xsi:type="xsd:double"&gt;-6.525&lt;/D&gt;&lt;/FQL&gt;&lt;FQL&gt;&lt;Q&gt;VRNS-US^FE_ESTIMATE(G_A_EXP,MEAN,ANN_ROLL,3,NOW,,,'')&lt;/Q&gt;&lt;R&gt;1&lt;/R&gt;&lt;C&gt;1&lt;/C&gt;&lt;D xsi:type="xsd:double"&gt;51.363335&lt;/D&gt;&lt;/FQL&gt;&lt;FQL&gt;&lt;Q&gt;VRNS-US^FE_ESTIMATE(FCF,MEAN,ANN_ROLL,1,NOW,,,'')&lt;/Q&gt;&lt;R&gt;1&lt;/R&gt;&lt;C&gt;1&lt;/C&gt;&lt;D xsi:type="xsd:double"&gt;4.2&lt;/D&gt;&lt;/FQL&gt;&lt;FQL&gt;&lt;Q&gt;VRNS-US^FE_ESTIMATE(PTPA,MEAN,ANN_ROLL,3,NOW,,,'')&lt;/Q&gt;&lt;R&gt;1&lt;/R&gt;&lt;C&gt;1&lt;/C&gt;&lt;D xsi:type="xsd:double"&gt;81.04635&lt;/D&gt;&lt;/FQL&gt;&lt;FQL&gt;&lt;Q&gt;VRNS-US^FE_ESTIMATE(TAX_EXPENSE,MEAN,QTR_ROLL,2,NOW,,,'')&lt;/Q&gt;&lt;R&gt;1&lt;/R&gt;&lt;C&gt;1&lt;/C&gt;&lt;D xsi:type="xsd:double"&gt;2.4695&lt;/D&gt;&lt;/FQL&gt;&lt;FQL&gt;&lt;Q&gt;VRNS-US^FE_ESTIMATE(G_A_EXP,MEAN,QTR_ROLL,-4,NOW,,,'')&lt;/Q&gt;&lt;R&gt;1&lt;/R&gt;&lt;C&gt;1&lt;/C&gt;&lt;D xsi:type="xsd:double"&gt;8.497666&lt;/D&gt;&lt;/FQL&gt;&lt;FQL&gt;&lt;Q&gt;VRNS-US^FE_ESTIMATE(GROSSINCOME,MEAN,QTR_ROLL,8,NOW,,,'')&lt;/Q&gt;&lt;R&gt;1&lt;/R&gt;&lt;C&gt;1&lt;/C&gt;&lt;D xsi:type="xsd:double"&gt;143.9&lt;/D&gt;&lt;/FQL&gt;&lt;FQL&gt;&lt;Q&gt;VRNS-US^FE_ESTIMATE(PRODLINE_SALES_2,MEAN,QTR_ROLL,2,NOW,,,'')&lt;/Q&gt;&lt;R&gt;1&lt;/R&gt;&lt;C&gt;1&lt;/C&gt;&lt;D xsi:type="xsd:double"&gt;26.980309&lt;/D&gt;&lt;/FQL&gt;&lt;FQL&gt;&lt;Q&gt;VRNS-US^FE_ESTIMATE(S_M_EXP,MEAN,ANN_ROLL,1,NOW,,,'')&lt;/Q&gt;&lt;R&gt;1&lt;/R&gt;&lt;C&gt;1&lt;/C&gt;&lt;D xsi:type="xsd:double"&gt;223.6815&lt;/D&gt;&lt;/FQL&gt;&lt;FQL&gt;&lt;Q&gt;VRNS-US^FE_ESTIMATE(ARR,MEAN,ANN_ROLL,1,NOW,,,'')&lt;/Q&gt;&lt;R&gt;1&lt;/R&gt;&lt;C&gt;1&lt;/C&gt;&lt;D xsi:type="xsd:double"&gt;486.523&lt;/D&gt;&lt;/FQL&gt;&lt;FQL&gt;&lt;Q&gt;VRNS-US^FE_ESTIMATE(PTPA,MEAN,ANN_ROLL,2,NOW,,,'')&lt;/Q&gt;&lt;R&gt;1&lt;/R&gt;&lt;C&gt;1&lt;/C&gt;&lt;D xsi:type="xsd:double"&gt;52.706093&lt;/D&gt;&lt;/FQL&gt;&lt;FQL&gt;&lt;Q&gt;VRNS-US^FE_ESTIMATE(TAX_EXPENSE,MEAN,QTR_ROLL,-5,NOW,,,'')&lt;/Q&gt;&lt;R&gt;1&lt;/R&gt;&lt;C&gt;1&lt;/C&gt;&lt;D xsi:type="xsd:double"&gt;0.615&lt;/D&gt;&lt;/FQL&gt;&lt;FQL&gt;&lt;Q&gt;VRNS-US^FE_ESTIMATE(G_A_EXP,MEAN,QTR_ROLL,1,NOW,,,'')&lt;/Q&gt;&lt;R&gt;1&lt;/R&gt;&lt;C&gt;1&lt;/C&gt;&lt;D xsi:type="xsd:double"&gt;10.783643&lt;/D&gt;&lt;/FQL&gt;&lt;FQL&gt;&lt;Q&gt;VRNS-US^FE_ESTIMATE(GROSSINCOME,MEAN,QTR_ROLL,-5,NOW,,,'')&lt;/Q&gt;&lt;R&gt;1&lt;/R&gt;&lt;C&gt;1&lt;/C&gt;&lt;D xsi:type="xsd:double"&gt;63.804&lt;/D&gt;&lt;/FQL&gt;&lt;FQL&gt;&lt;Q&gt;VRNS-US^FE_ESTIMATE(PRODLINE_SALES_2,MEAN,QTR_ROLL,1,NOW,,,'')&lt;/Q&gt;&lt;R&gt;1&lt;/R&gt;&lt;C&gt;1&lt;/C&gt;&lt;D xsi:type="xsd:double"&gt;27.38046&lt;/D&gt;&lt;/FQL&gt;&lt;FQL&gt;&lt;Q&gt;VRNS-US^FE_ESTIMATE(PRODLINE_SALES_3,MEAN,QTR_ROLL,0,NOW,,,'')&lt;/Q&gt;&lt;R&gt;1&lt;/R&gt;&lt;C&gt;1&lt;/C&gt;&lt;D xsi:type="xsd:double"&gt;0&lt;/D&gt;&lt;/FQL&gt;&lt;FQL&gt;&lt;Q&gt;VRNS-US^FE_ESTIMATE(ARR,MEAN,QTR_ROLL,-7,NOW,,,'')&lt;/Q&gt;&lt;R&gt;1&lt;/R&gt;&lt;C&gt;1&lt;/C&gt;&lt;D xsi:type="xsd:double"&gt;261.1&lt;/D&gt;&lt;/FQL&gt;&lt;FQL&gt;&lt;Q&gt;VRNS-US^FE_ESTIMATE(CAPEX,MEAN,QTR_ROLL,2,NOW,,,'')&lt;/Q&gt;&lt;R&gt;1&lt;/R&gt;&lt;C&gt;1&lt;/C&gt;&lt;D xsi:type="xsd:double"&gt;3.7972968&lt;/D&gt;&lt;/FQL&gt;&lt;FQL&gt;&lt;Q&gt;VRNS-US^FE_ESTIMATE(CFO,MEAN,QTR_ROLL,-5,NOW,,,'')&lt;/Q&gt;&lt;R&gt;1&lt;/R&gt;&lt;C&gt;1&lt;/C&gt;&lt;D xsi:type="xsd:double"&gt;16.475&lt;/D&gt;&lt;/FQL&gt;&lt;FQL&gt;&lt;Q&gt;VRNS-US^FE_ESTIMATE(EBIT_ADJ,MEAN,ANN_ROLL,0,NOW,,,'')&lt;/Q&gt;&lt;R&gt;1&lt;/R&gt;&lt;C&gt;1&lt;/C&gt;&lt;D xsi:type="xsd:double"&gt;25.241&lt;/D&gt;&lt;/FQL&gt;&lt;FQL&gt;&lt;Q&gt;VRNS-US^FE_ESTIMATE(G_A_EXP,MEAN,ANN_ROLL,-1,NOW,,,'')&lt;/Q&gt;&lt;R&gt;1&lt;/R&gt;&lt;C&gt;1&lt;/C&gt;&lt;D xsi:type="xsd:double"&gt;30.7732&lt;/D&gt;&lt;/FQL&gt;&lt;FQL&gt;&lt;Q&gt;VRNS-US^FE_ESTIMATE(RD_EXP,MEAN,ANN_ROLL,5,NOW,,,'')&lt;/Q&gt;&lt;R&gt;0&lt;/R&gt;&lt;C&gt;0&lt;/C&gt;&lt;/FQL&gt;&lt;FQL&gt;&lt;Q&gt;VRNS-US^FE_ESTIMATE(GROSSINCOME,MEAN,ANN_ROLL,4,NOW,,,'')&lt;/Q&gt;&lt;R&gt;1&lt;/R&gt;&lt;C&gt;1&lt;/C&gt;&lt;D xsi:type="xsd:double"&gt;665.5&lt;/D&gt;&lt;/FQL&gt;&lt;FQL&gt;&lt;Q&gt;VRNS-US^FE_ESTIMATE(COS,MEAN,ANN_ROLL,3,NOW,,,'')&lt;/Q&gt;&lt;R&gt;1&lt;/R&gt;&lt;C&gt;1&lt;/C&gt;&lt;D xsi:type="xsd:double"&gt;82.131&lt;/D&gt;&lt;/FQL&gt;&lt;FQL&gt;&lt;Q&gt;VRNS-US^FE_ESTIMATE(SALES,MEAN,ANN_ROLL,2,NOW,,,'')&lt;/Q&gt;&lt;R&gt;1&lt;/R&gt;&lt;C&gt;1&lt;/C&gt;&lt;D xsi:type="xsd:double"&gt;591.1681&lt;/D&gt;&lt;/FQL&gt;&lt;FQL&gt;&lt;Q&gt;VRNS-US^FE_ESTIMATE(PRODLINE_SALES_2,MEAN,ANN_ROLL,1,NOW,,,'')&lt;/Q&gt;&lt;R&gt;1&lt;/R&gt;&lt;C&gt;1&lt;/C&gt;&lt;D xsi:type="xsd:double"&gt;108.71307&lt;/D&gt;&lt;/FQL&gt;&lt;FQL&gt;&lt;Q&gt;VRNS-US^FE_ESTIMATE(PRODLINE_SALES_4,MEAN,ANN_ROLL,0,NOW,,,'')&lt;/Q&gt;&lt;R&gt;1&lt;/R&gt;&lt;C&gt;1&lt;/C&gt;&lt;D xsi:type="xsd:double"&gt;268.942&lt;/D&gt;&lt;/FQL&gt;&lt;FQL&gt;&lt;Q&gt;VRNS-US^FE_ESTIMATE(PRODLINE_SALES_3,MEAN,ANN_ROLL,-1,NOW,,,'')&lt;/Q&gt;&lt;R&gt;1&lt;/R&gt;&lt;C&gt;1&lt;/C&gt;&lt;D xsi:type="xsd:double"&gt;1.473&lt;/D&gt;&lt;/FQL&gt;&lt;FQL&gt;&lt;Q&gt;VRNS-US^FE_ESTIMATE(FCF,MEAN,ANN_ROLL,5,NOW,,,'')&lt;/Q&gt;&lt;R&gt;0&lt;/R&gt;&lt;C&gt;0&lt;/C&gt;&lt;/FQL&gt;&lt;FQL&gt;&lt;Q&gt;VRNS-US^FE_ESTIMATE(CAPEX,MEAN,ANN_ROLL,4,NOW,,,'')&lt;/Q&gt;&lt;R&gt;0&lt;/R&gt;&lt;C&gt;0&lt;/C&gt;&lt;/FQL&gt;&lt;FQL&gt;&lt;Q&gt;VRNS-US^FE_ESTIMATE(CFO,MEAN,ANN_ROLL,3,NOW,,,'')&lt;/Q&gt;&lt;R&gt;1&lt;/R&gt;&lt;C&gt;1&lt;/C&gt;&lt;D xsi:type="xsd:double"&gt;53.1&lt;/D&gt;&lt;/FQL&gt;&lt;FQL&gt;&lt;Q&gt;VRNS-US^FE_ESTIMATE(EPS,MEAN,ANN_ROLL,2,NOW,,,'')&lt;/Q&gt;&lt;R&gt;1&lt;/R&gt;&lt;C&gt;1&lt;/C&gt;&lt;D xsi:type="xsd:double"&gt;0.36643696&lt;/D&gt;&lt;/FQL&gt;&lt;FQL&gt;&lt;Q&gt;VRNS-US^FE_ESTIMATE(NETBG,MEAN,ANN_ROLL,1,NOW,,,'')&lt;/Q&gt;&lt;R&gt;1&lt;/R&gt;&lt;C&gt;1&lt;/C&gt;&lt;D xsi:type="xsd:double"&gt;25.908812&lt;/D&gt;&lt;/FQL&gt;&lt;FQL&gt;&lt;Q&gt;VRNS-US^FE_ESTIMATE(TAX_EXPENSE,MEAN,ANN_ROLL,0,NOW,,,'')&lt;/Q&gt;&lt;R&gt;1&lt;/R&gt;&lt;C&gt;1&lt;/C&gt;&lt;D xsi:type="xsd:double"&gt;5.9005&lt;/D&gt;&lt;/FQL&gt;&lt;FQL&gt;&lt;Q&gt;VRNS-US^FE_ESTIMATE(PTPA,MEAN,ANN_ROLL,-1,NOW,,,'')&lt;/Q&gt;&lt;R&gt;1&lt;/R&gt;&lt;C&gt;1&lt;/C&gt;&lt;D xsi:type="xsd:double"&gt;-6.092143&lt;/D&gt;&lt;/FQL&gt;&lt;FQL&gt;&lt;Q&gt;VRNS-US^FE_ESTIMATE(EPS,MEAN,QTR_ROLL,1,NOW,,,'')&lt;/Q&gt;&lt;R&gt;1&lt;/R&gt;&lt;C&gt;1&lt;/C&gt;&lt;D xsi:type="xsd:double"&gt;0.057994585&lt;/D&gt;&lt;/FQL&gt;&lt;FQL&gt;&lt;Q&gt;VRNS-US^FE_ESTIMATE(EPS,MEAN,QTR_ROLL,-7,NOW,,,'')&lt;/Q&gt;&lt;R&gt;1&lt;/R&gt;&lt;C&gt;1&lt;/C&gt;&lt;D xsi:type="xsd:double"&gt;0.02&lt;/D&gt;&lt;/FQL&gt;&lt;FQL&gt;&lt;Q&gt;VRNS-US^FE_ESTIMATE(NETBG,MEAN,QTR_ROLL,2,NOW,,,'')&lt;/Q&gt;&lt;R&gt;1&lt;/R&gt;&lt;C&gt;1&lt;/C&gt;&lt;D xsi:type="xsd:double"&gt;28.951687&lt;/D&gt;&lt;/FQL&gt;&lt;FQL&gt;&lt;Q&gt;VRNS-US^FE_ESTIMATE(NETBG,MEAN,QTR_ROLL,-5,NOW,,,'')&lt;/Q&gt;&lt;R&gt;1&lt;/R&gt;&lt;C&gt;1&lt;/C&gt;&lt;D xsi:type="xsd:double"&gt;-7.735&lt;/D&gt;&lt;/FQL&gt;&lt;FQL&gt;&lt;Q&gt;VRNS-US^FE_ESTIMATE(TAX_EXPENSE,MEAN,QTR_ROLL,-1,NOW,,,'')&lt;/Q&gt;&lt;R&gt;1&lt;/R&gt;&lt;C&gt;1&lt;/C&gt;&lt;D xsi:type="xsd:double"&gt;1.4032308&lt;/D&gt;&lt;/FQL&gt;&lt;FQL&gt;&lt;Q&gt;VRNS-US^FE_ESTIMATE(TAX_EXPENSE,MEAN,QTR_ROLL,-7,NOW,,,'')&lt;/Q&gt;&lt;R&gt;1&lt;/R&gt;&lt;C&gt;1&lt;/C&gt;&lt;D xsi:type="xsd:double"&gt;0.22&lt;/D&gt;&lt;/FQL&gt;&lt;FQL&gt;&lt;Q&gt;VRNS-US^FE_ESTIMATE(PTPA,MEAN,QTR_ROLL,3,NOW,,,'')&lt;/Q&gt;&lt;R&gt;1&lt;/R&gt;&lt;C&gt;1&lt;/C&gt;&lt;D xsi:type="xsd:double"&gt;-5.298078&lt;/D&gt;&lt;/FQL&gt;&lt;FQL&gt;&lt;Q&gt;VRNS-US^FE_ESTIMATE(PTPA,MEAN,QTR_ROLL,-3,NOW,,,'')&lt;/Q&gt;&lt;R&gt;1&lt;/R&gt;&lt;C&gt;1&lt;/C&gt;&lt;D xsi:type="xsd:double"&gt;7.1571426&lt;/D&gt;&lt;/FQL&gt;&lt;FQL&gt;&lt;Q&gt;VRNS-US^FE_ESTIMATE(EBIT_ADJ,MEAN,QTR_ROLL,1,NOW,,,'')&lt;/Q&gt;&lt;R&gt;1&lt;/R&gt;&lt;C&gt;1&lt;/C&gt;&lt;D xsi:type="xsd:double"&gt;9.084222&lt;/D&gt;&lt;/FQL&gt;&lt;FQL&gt;&lt;Q&gt;VRNS-US^FE_ESTIMATE(EBIT_ADJ,MEAN,QTR_ROLL,-5,NOW,,,'')&lt;/Q&gt;&lt;R&gt;1&lt;/R&gt;&lt;C&gt;1&lt;/C&gt;&lt;D xsi:type="xsd:double"&gt;-6.279&lt;/D&gt;&lt;/FQL&gt;&lt;FQL&gt;&lt;Q&gt;VRNS-US^FE_ESTIMATE(G_A_EXP,MEAN,QTR_ROLL,5,NOW,,,'')&lt;/Q&gt;&lt;R&gt;1&lt;/R&gt;&lt;C&gt;1&lt;/C&gt;&lt;D xsi:type="xsd:double"&gt;12.518&lt;/D&gt;&lt;/FQL&gt;&lt;FQL&gt;&lt;Q&gt;VRNS-US^FE_ESTIMATE(G_A_EXP,MEAN,QTR_ROLL,-1,NOW,,,'')&lt;/Q&gt;&lt;R&gt;1&lt;/R&gt;&lt;C&gt;1&lt;/C&gt;&lt;D xsi:type="xsd:double"&gt;10.309923&lt;/D&gt;&lt;/FQL&gt;&lt;FQL&gt;&lt;Q&gt;VRNS-US^FE_ESTIMATE(S_M_EXP,MEAN,QTR_ROLL,3,NOW,,,'')&lt;/Q&gt;&lt;R&gt;1&lt;/R&gt;&lt;C&gt;1&lt;/C&gt;&lt;D xsi:type="xsd:double"&gt;59.9019&lt;/D&gt;&lt;/FQL&gt;&lt;FQL&gt;&lt;Q&gt;VRNS-US^FE_ESTIMATE(S_M_EXP,MEAN,QTR_ROLL,-3,NOW,,,'')&lt;/Q&gt;&lt;R&gt;1&lt;/R&gt;&lt;C&gt;1&lt;/C&gt;&lt;D xsi:type="xsd:double"&gt;46.897713&lt;/D&gt;&lt;/FQL&gt;&lt;FQL&gt;&lt;Q&gt;VRNS-US^FE_ESTIMATE(RD_EXP,MEAN,QTR_ROLL,7,NOW,,,'')&lt;/Q&gt;&lt;R&gt;1&lt;/R&gt;&lt;C&gt;1&lt;/C&gt;&lt;D xsi:type="xsd:double"&gt;43.7&lt;/D&gt;&lt;/FQL&gt;&lt;FQL&gt;&lt;Q&gt;VRNS-US^FE_ESTIMATE(RD_EXP,MEAN,QTR_ROLL,1,NOW,,,'')&lt;/Q&gt;&lt;R&gt;1&lt;/R&gt;&lt;C&gt;1&lt;/C&gt;&lt;D xsi:type="xsd:double"&gt;31.634214&lt;/D&gt;&lt;/FQL&gt;&lt;FQL&gt;&lt;Q&gt;VRNS-US^FE_ESTIMATE(GROSSINCOME,MEAN,QTR_ROLL,5,NOW,,,'')&lt;/Q&gt;&lt;R&gt;1&lt;/R&gt;&lt;C&gt;1&lt;/C&gt;&lt;D xsi:type="xsd:double"&gt;132.2869&lt;/D&gt;&lt;/FQL&gt;&lt;FQL&gt;&lt;Q&gt;VRNS-US^FE_ESTIMATE(GROSSINCOME,MEAN,QTR_ROLL,-1,NOW,,,'')&lt;/Q&gt;&lt;R&gt;1&lt;/R&gt;&lt;C&gt;1&lt;/C&gt;&lt;D xsi:type="xsd:double"&gt;82.390305&lt;/D&gt;&lt;/FQL&gt;&lt;FQL&gt;&lt;Q&gt;VRNS-US^FE_ESTIMATE(GROSSINCOME,MEAN,QTR_ROLL,-8,NOW,,,'')&lt;/Q&gt;&lt;R&gt;1&lt;/R&gt;&lt;C&gt;1&lt;/C&gt;&lt;D xsi:type="xsd:double"&gt;57.623&lt;/D&gt;&lt;/FQL&gt;&lt;FQL&gt;&lt;Q&gt;VRNS-US^FE_ESTIMATE(COS,MEAN,QTR_ROLL,3,NOW,,,'')&lt;/Q&gt;&lt;R&gt;1&lt;/R&gt;&lt;C&gt;1&lt;/C&gt;&lt;D xsi:type="xsd:double"&gt;16.28&lt;/D&gt;&lt;/FQL&gt;&lt;FQL&gt;&lt;Q&gt;VRNS-US^FE_ESTIMATE(SALES,MEAN,QTR_ROLL,7,NOW,,,'')&lt;/Q&gt;&lt;R&gt;1&lt;/R&gt;&lt;C&gt;1&lt;/C&gt;&lt;D xsi:type="xsd:double"&gt;143.13876&lt;/D&gt;&lt;/FQL&gt;&lt;FQL&gt;&lt;Q&gt;VRNS-US^FE_ESTIMATE(SALES,MEAN,QTR_ROLL,1,NOW,,,'')&lt;/Q&gt;&lt;R&gt;1&lt;/R&gt;&lt;C&gt;1&lt;/C&gt;&lt;D xsi:type="xsd:double"&gt;124.33974&lt;/D&gt;&lt;/FQL&gt;&lt;FQL&gt;&lt;Q&gt;VRNS-US^FE_ESTIMATE(SALES,MEAN,QTR_ROLL,-6,NOW,,,'')&lt;/Q&gt;&lt;R&gt;1&lt;/R&gt;&lt;C&gt;1&lt;/C&gt;&lt;D xsi:type="xsd:double"&gt;95.197&lt;/D&gt;&lt;/FQL&gt;&lt;FQL&gt;&lt;Q&gt;VRNS-US^FE_ESTIMATE(PRODLINE_SALES_2,MEAN,QTR_ROLL,5,NOW,,,'')&lt;/Q&gt;&lt;R&gt;1&lt;/R&gt;&lt;C&gt;1&lt;/C&gt;&lt;D xsi:type="xsd:double"&gt;25.391&lt;/D&gt;&lt;/FQL&gt;&lt;FQL&gt;&lt;Q&gt;VRNS-US^FE_ESTIMATE(PRODLINE_SALES_2,MEAN,QTR_ROLL,-8,NOW,,,'')&lt;/Q&gt;&lt;R&gt;1&lt;/R&gt;&lt;C&gt;1&lt;/C&gt;&lt;D xsi:type="xsd:double"&gt;32.239&lt;/D&gt;&lt;/FQL&gt;&lt;FQL&gt;&lt;Q&gt;VRNS-US^FE_ESTIMATE(PRODLINE_SALES_4,MEAN,QTR_ROLL,3,NOW,,,'')&lt;/Q&gt;&lt;R&gt;1&lt;/R&gt;&lt;C&gt;1&lt;/C&gt;&lt;D xsi:type="xsd:double"&gt;91.2115&lt;/D&gt;&lt;/FQL&gt;&lt;FQL&gt;&lt;Q&gt;VRNS-US^FE_ESTIMATE(PRODLINE_SALES_3,MEAN,QTR_ROLL,6,NOW,,,'')&lt;/Q&gt;&lt;R&gt;1&lt;/R&gt;&lt;C&gt;1&lt;/C&gt;&lt;D xsi:type="xsd:double"&gt;0&lt;/D&gt;&lt;/FQL&gt;&lt;FQL&gt;&lt;Q&gt;VRNS-US^FE_ESTIMATE(PRODLINE_SALES_3,MEAN,QTR_ROLL,-2,NOW,,,'')&lt;/Q&gt;&lt;R&gt;1&lt;/R&gt;&lt;C&gt;1&lt;/C&gt;&lt;D xsi:type="xsd:double"&gt;0.94&lt;/D&gt;&lt;/FQL&gt;&lt;FQL&gt;&lt;Q&gt;VRNS-US^FE_ESTIMATE(ARR,MEAN,QTR_ROLL,3,NOW,,,'')&lt;/Q&gt;&lt;R&gt;1&lt;/R&gt;&lt;C&gt;1&lt;/C&gt;&lt;D xsi:type="xsd:double"&gt;503.54987&lt;/D&gt;&lt;/FQL&gt;&lt;FQL&gt;&lt;Q&gt;VRNS-US^FE_ESTIMATE(FCF,MEAN,QTR_ROLL,3,NOW,,,'')&lt;/Q&gt;&lt;R&gt;1&lt;/R&gt;&lt;C&gt;1&lt;/C&gt;&lt;D xsi:type="xsd:double"&gt;31.3&lt;/D&gt;&lt;/FQL&gt;&lt;FQL&gt;&lt;Q&gt;VRNS-US^FE_ESTIMATE(CAPEX,MEAN,QTR_ROLL,4,NOW,,,'')&lt;/Q&gt;&lt;R&gt;1&lt;/R&gt;&lt;C&gt;1&lt;/C&gt;&lt;D xsi:type="xsd:double"&gt;3.9536688&lt;/D&gt;&lt;/FQL&gt;&lt;FQL&gt;&lt;Q&gt;VRNS-US^FE_ESTIMATE(CFO,MEAN,QTR_ROLL,5,NOW,,,'')&lt;/Q&gt;&lt;R&gt;1&lt;/R&gt;&lt;C&gt;1&lt;/C&gt;&lt;D xsi:type="xsd:double"&gt;2.55&lt;/D&gt;&lt;/FQL&gt;&lt;FQL&gt;&lt;Q&gt;VRNS-US^FE_ESTIMATE_DATE(QTR_NUM,,QTR_ROLL,-2,'',NOW,,,'')&lt;/Q&gt;&lt;R&gt;1&lt;/R&gt;&lt;C&gt;1&lt;/C&gt;&lt;D xsi:type="xsd:string"&gt;4&lt;/D&gt;&lt;/FQL&gt;&lt;FQL&gt;&lt;Q&gt;VRNS-US^FE_ESTIMATE_DATE(QTR_NUM,,QTR_ROLL,-3,'',NOW,,,'')&lt;/Q&gt;&lt;R&gt;1&lt;/R&gt;&lt;C&gt;1&lt;/C&gt;&lt;D xsi:type="xsd:string"&gt;3&lt;/D&gt;&lt;/FQL&gt;&lt;FQL&gt;&lt;Q&gt;VRNS-US^FE_ESTIMATE(GROSSINCOME,MEAN,ANN_ROLL,0,NOW,,,'')&lt;/Q&gt;&lt;R&gt;1&lt;/R&gt;&lt;C&gt;1&lt;/C&gt;&lt;D xsi:type="xsd:double"&gt;342.24506&lt;/D&gt;&lt;/FQL&gt;&lt;FQL&gt;&lt;Q&gt;VRNS-US^FE_ESTIMATE(PRODLINE_SALES_4,MEAN,ANN_ROLL,4,NOW,,,'')&lt;/Q&gt;&lt;R&gt;1&lt;/R&gt;&lt;C&gt;1&lt;/C&gt;&lt;D xsi:type="xsd:double"&gt;676.4&lt;/D&gt;&lt;/FQL&gt;&lt;FQL&gt;&lt;Q&gt;VRNS-US^FE_ESTIMATE(NETBG,MEAN,ANN_ROLL,5,NOW,,,'')&lt;/Q&gt;&lt;R&gt;0&lt;/R&gt;&lt;C&gt;0&lt;/C&gt;&lt;/FQL&gt;&lt;FQL&gt;&lt;Q&gt;VRNS-US^FE_ESTIMATE(NETBG,MEAN,QTR_ROLL,-2,NOW,,,'')&lt;/Q&gt;&lt;R&gt;1&lt;/R&gt;&lt;C&gt;1&lt;/C&gt;&lt;D xsi:type="xsd:double"&gt;18.498&lt;/D&gt;&lt;/FQL&gt;&lt;FQL&gt;&lt;Q&gt;VRNS-US^FE_ESTIMATE(PTPA,MEAN,QTR_ROLL,-6,NOW,,,'')&lt;/Q&gt;&lt;R&gt;1&lt;/R&gt;&lt;C&gt;1&lt;/C&gt;&lt;D xsi:type="xsd:double"&gt;13.0275&lt;/D&gt;&lt;/FQL&gt;&lt;FQL&gt;&lt;Q&gt;VRNS-US^FE_ESTIMATE(S_M_EXP,MEAN,QTR_ROLL,6,NOW,,,'')&lt;/Q&gt;&lt;R&gt;1&lt;/R&gt;&lt;C&gt;1&lt;/C&gt;&lt;D xsi:type="xsd:double"&gt;75.8363&lt;/D&gt;&lt;/FQL&gt;&lt;FQL&gt;&lt;Q&gt;VRNS-US^FE_ESTIMATE(COS,MEAN,QTR_ROLL,0,NOW,,,'')&lt;/Q&gt;&lt;R&gt;1&lt;/R&gt;&lt;C&gt;1&lt;/C&gt;&lt;D xsi:type="xsd:double"&gt;14.302363&lt;/D&gt;&lt;/FQL&gt;&lt;FQL&gt;&lt;Q&gt;VRNS-US^FE_ESTIMATE(PRODLINE_SALES_4,MEAN,QTR_ROLL,6,NOW,,,'')&lt;/Q&gt;&lt;R&gt;1&lt;/R&gt;&lt;C&gt;1&lt;/C&gt;&lt;D xsi:type="xsd:double"&gt;163.4938&lt;/D&gt;&lt;/FQL&gt;&lt;FQL&gt;&lt;Q&gt;VRNS-US^FE_ESTIMATE(RD_EXP,MEAN,ANN_ROLL,0,NOW,,,'')&lt;/Q&gt;&lt;R&gt;1&lt;/R&gt;&lt;C&gt;1&lt;/C&gt;&lt;D xsi:type="xsd:double"&gt;96.376&lt;/D&gt;&lt;/FQL&gt;&lt;FQL&gt;&lt;Q&gt;VRNS-US^FE_ESTIMATE(PRODLINE_SALES_3,MEAN,ANN_ROLL,2,NOW,,,'')&lt;/Q&gt;&lt;R&gt;1&lt;/R&gt;&lt;C&gt;1&lt;/C&gt;&lt;D xsi:type="xsd:double"&gt;0&lt;/D&gt;&lt;/FQL&gt;&lt;FQL&gt;&lt;Q&gt;VRNS-US^FE_ESTIMATE(TAX_EXPENSE,MEAN,ANN_ROLL,3,NOW,,,'')&lt;/Q&gt;&lt;R&gt;1&lt;/R&gt;&lt;C&gt;1&lt;/C&gt;&lt;D xsi:type="xsd:double"&gt;10.036667&lt;/D&gt;&lt;/FQL&gt;&lt;FQL&gt;&lt;Q&gt;VRNS-US^FE_ESTIMATE(TAX_EXPENSE,MEAN,QTR_ROLL,8,NOW,,,'')&lt;/Q&gt;&lt;R&gt;1&lt;/R&gt;&lt;C&gt;1&lt;/C&gt;&lt;D xsi:type="xsd:double"&gt;2.7&lt;/D&gt;&lt;/FQL&gt;&lt;FQL&gt;&lt;Q&gt;VRNS-US^FE_ESTIMATE(EBIT_ADJ,MEAN,QTR_ROLL,-3,NOW,,,'')&lt;/Q&gt;&lt;R&gt;1&lt;/R&gt;&lt;C&gt;1&lt;/C&gt;&lt;D xsi:type="xsd:double"&gt;8.083&lt;/D&gt;&lt;/FQL&gt;&lt;FQL&gt;&lt;Q&gt;VRNS-US^FE_ESTIMATE(S_M_EXP,MEAN,QTR_ROLL,-7,NOW,,,'')&lt;/Q&gt;&lt;R&gt;1&lt;/R&gt;&lt;C&gt;1&lt;/C&gt;&lt;D xsi:type="xsd:double"&gt;37.659&lt;/D&gt;&lt;/FQL&gt;&lt;FQL&gt;&lt;Q&gt;VRNS-US^FE_ESTIMATE(COS,MEAN,QTR_ROLL,-1,NOW,,,'')&lt;/Q&gt;&lt;R&gt;1&lt;/R&gt;&lt;C&gt;1&lt;/C&gt;&lt;D xsi:type="xsd:double"&gt;13.90075&lt;/D&gt;&lt;/FQL&gt;&lt;FQL&gt;&lt;Q&gt;VRNS-US^FE_ESTIMATE(PRODLINE_SALES_4,MEAN,QTR_ROLL,-1,NOW,,,'')&lt;/Q&gt;&lt;R&gt;1&lt;/R&gt;&lt;C&gt;1&lt;/C&gt;&lt;D xsi:type="xsd:double"&gt;68.985&lt;/D&gt;&lt;/FQL&gt;&lt;FQL&gt;&lt;Q&gt;VRNS-US^FE_ESTIMATE(PRODLINE_SALES_3,MEAN,QTR_ROLL,-4,NOW,,,'')&lt;/Q&gt;&lt;R&gt;1&lt;/R&gt;&lt;C&gt;1&lt;/C&gt;&lt;D xsi:type="xsd:double"&gt;0.34&lt;/D&gt;&lt;/FQL&gt;&lt;FQL&gt;&lt;Q&gt;VRNS-US^FE_ESTIMATE(FCF,MEAN,QTR_ROLL,1,NOW,,,'')&lt;/Q&gt;&lt;R&gt;1&lt;/R&gt;&lt;C&gt;1&lt;/C&gt;&lt;D xsi:type="xsd:double"&gt;-2.9&lt;/D&gt;&lt;/FQL&gt;&lt;FQL&gt;&lt;Q&gt;VRNS-US^FE_ESTIMATE(CAPEX,MEAN,QTR_ROLL,-6,NOW,,,'')&lt;/Q&gt;&lt;R&gt;1&lt;/R&gt;&lt;C&gt;1&lt;/C&gt;&lt;D xsi:type="xsd:double"&gt;3.1042857&lt;/D&gt;&lt;/FQL&gt;&lt;FQL&gt;&lt;Q&gt;VRNS-US^FE_ESTIMATE_DATE(QTR_NUM,,QTR_ROLL,0,'',NOW,,,'')&lt;/Q&gt;&lt;R&gt;1&lt;/R&gt;&lt;C&gt;1&lt;/C&gt;&lt;D xsi:type="xsd:string"&gt;2&lt;/D&gt;&lt;/FQL&gt;&lt;FQL&gt;&lt;Q&gt;VRNS-US^FE_ESTIMATE(EBIT_ADJ,MEAN,ANN_ROLL,-1,NOW,,,'')&lt;/Q&gt;&lt;R&gt;1&lt;/R&gt;&lt;C&gt;1&lt;/C&gt;&lt;D xsi:type="xsd:double"&gt;-4.448&lt;/D&gt;&lt;/FQL&gt;&lt;FQL&gt;&lt;Q&gt;VRNS-US^FE_ESTIMATE(S_M_EXP,MEAN,ANN_ROLL,5,NOW,,,'')&lt;/Q&gt;&lt;R&gt;0&lt;/R&gt;&lt;C&gt;0&lt;/C&gt;&lt;/FQL&gt;&lt;FQL&gt;&lt;Q&gt;VRNS-US^FE_ESTIMATE(RD_EXP,MEAN,ANN_ROLL,4,NOW,,,'')&lt;/Q&gt;&lt;R&gt;1&lt;/R&gt;&lt;C&gt;1&lt;/C&gt;&lt;D xsi:type="xsd:double"&gt;176.5&lt;/D&gt;&lt;/FQL&gt;&lt;FQL&gt;&lt;Q&gt;VRNS-US^FE_ESTIMATE(GROSSINCOME,MEAN,ANN_ROLL,3,NOW,,,'')&lt;/Q&gt;&lt;R&gt;1&lt;/R&gt;&lt;C&gt;1&lt;/C&gt;&lt;D xsi:type="xsd:double"&gt;605.7653&lt;/D&gt;&lt;/FQL&gt;&lt;FQL&gt;&lt;Q&gt;VRNS-US^FE_ESTIMATE(COS,MEAN,ANN_ROLL,2,NOW,,,'')&lt;/Q&gt;&lt;R&gt;1&lt;/R&gt;&lt;C&gt;1&lt;/C&gt;&lt;D xsi:type="xsd:double"&gt;73.542694&lt;/D&gt;&lt;/FQL&gt;&lt;FQL&gt;&lt;Q&gt;VRNS-US^FE_ESTIMATE(SALES,MEAN,ANN_ROLL,1,NOW,,,'')&lt;/Q&gt;&lt;R&gt;1&lt;/R&gt;&lt;C&gt;1&lt;/C&gt;&lt;D xsi:type="xsd:double"&gt;487.70157&lt;/D&gt;&lt;/FQL&gt;&lt;FQL&gt;&lt;Q&gt;VRNS-US^FE_ESTIMATE(PRODLINE_SALES_2,MEAN,ANN_ROLL,0,NOW,,,'')&lt;/Q&gt;&lt;R&gt;1&lt;/R&gt;&lt;C&gt;1&lt;/C&gt;&lt;D xsi:type="xsd:double"&gt;119.302&lt;/D&gt;&lt;/FQL&gt;&lt;FQL&gt;&lt;Q&gt;VRNS-US^FE_ESTIMATE(PRODLINE_SALES_4,MEAN,ANN_ROLL,-1,NOW,,,'')&lt;/Q&gt;&lt;R&gt;1&lt;/R&gt;&lt;C&gt;1&lt;/C&gt;&lt;D xsi:type="xsd:double"&gt;161.188&lt;/D&gt;&lt;/FQL&gt;&lt;FQL&gt;&lt;Q&gt;VRNS-US^FE_ESTIMATE(ARR,MEAN,ANN_ROLL,5,NOW,,,'')&lt;/Q&gt;&lt;R&gt;0&lt;/R&gt;&lt;C&gt;0&lt;/C&gt;&lt;/FQL&gt;&lt;FQL&gt;&lt;Q&gt;VRNS-US^FE_ESTIMATE(FCF,MEAN,ANN_ROLL,4,NOW,,,'')&lt;/Q&gt;&lt;R&gt;0&lt;/R&gt;&lt;C&gt;0&lt;/C&gt;&lt;/FQL&gt;&lt;FQL&gt;&lt;Q&gt;VRNS-US^FE_ESTIMATE(CAPEX,MEAN,ANN_ROLL,3,NOW,,,'')&lt;/Q&gt;&lt;R&gt;1&lt;/R&gt;&lt;C&gt;1&lt;/C&gt;&lt;D xsi:type="xsd:double"&gt;21.366985&lt;/D&gt;&lt;/FQL&gt;&lt;FQL&gt;&lt;Q&gt;VRNS-US^FE_ESTIMATE(CFO,MEAN,ANN_ROLL,2,NOW,,,'')&lt;/Q&gt;&lt;R&gt;1&lt;/R&gt;&lt;C&gt;1&lt;/C&gt;&lt;D xsi:type="xsd:double"&gt;46.37143&lt;/D&gt;&lt;/FQL&gt;&lt;FQL&gt;&lt;Q&gt;VRNS-US^FE_ESTIMATE(EPS,MEAN,ANN_ROLL,1,NOW,,,'')&lt;/Q&gt;&lt;R&gt;1&lt;/R&gt;&lt;C&gt;1&lt;/C&gt;&lt;D xsi:type="xsd:double"&gt;0.20565428&lt;/D&gt;&lt;/FQL&gt;&lt;FQL&gt;&lt;Q&gt;VRNS-US^FE_ESTIMATE(NETBG,MEAN,ANN_ROLL,0,NOW,,,'')&lt;/Q&gt;&lt;R&gt;1&lt;/R&gt;&lt;C&gt;1&lt;/C&gt;&lt;D xsi:type="xsd:double"&gt;15.642&lt;/D&gt;&lt;/FQL&gt;&lt;FQL&gt;&lt;Q&gt;VRNS-US^FE_ESTIMATE(TAX_EXPENSE,MEAN,ANN_ROLL,-1,NOW,,,'')&lt;/Q&gt;&lt;R&gt;1&lt;/R&gt;&lt;C&gt;1&lt;/C&gt;&lt;D xsi:type="xsd:double"&gt;8.112&lt;/D&gt;&lt;/FQL&gt;&lt;FQL&gt;&lt;Q&gt;VRNS-US^FE_ESTIMATE(EPS,MEAN,QTR_ROLL,8,NOW,,,'')&lt;/Q&gt;&lt;R&gt;1&lt;/R&gt;&lt;C&gt;1&lt;/C&gt;&lt;D xsi:type="xsd:double"&gt;0.0700225&lt;/D&gt;&lt;/FQL&gt;&lt;FQL&gt;&lt;Q&gt;VRNS-US^FE_ESTIMATE(EPS,MEAN,QTR_ROLL,0,NOW,,,'')&lt;/Q&gt;&lt;R&gt;1&lt;/R&gt;&lt;C&gt;1&lt;/C&gt;&lt;D xsi:type="xsd:double"&gt;-8E-05&lt;/D&gt;&lt;/FQL&gt;&lt;FQL&gt;&lt;Q&gt;VRNS-US^FE_ESTIMATE(EPS,MEAN,QTR_ROLL,-8,NOW,,,'')&lt;/Q&gt;&lt;R&gt;1&lt;/R&gt;&lt;C&gt;1&lt;/C&gt;&lt;D xsi:type="xsd:double"&gt;-0.05&lt;/D&gt;&lt;/FQL&gt;&lt;FQL&gt;&lt;Q&gt;VRNS-US^FE_ESTIMATE(NETBG,MEAN,QTR_ROLL,1,NOW,,,'')&lt;/Q&gt;&lt;R&gt;1&lt;/R&gt;&lt;C&gt;1&lt;/C&gt;&lt;D xsi:type="xsd:double"&gt;7.3265133&lt;/D&gt;&lt;/FQL&gt;&lt;FQL&gt;&lt;Q&gt;VRNS-US^FE_ESTIMATE(NETBG,MEAN,QTR_ROLL,-6,NOW,,,'')&lt;/Q&gt;&lt;R&gt;1&lt;/R&gt;&lt;C&gt;1&lt;/C&gt;&lt;D xsi:type="xsd:double"&gt;12.304&lt;/D&gt;&lt;/FQL&gt;&lt;FQL&gt;&lt;Q&gt;VRNS-US^FE_ESTIMATE(TAX_EXPENSE,MEAN,QTR_ROLL,5,NOW,,,'')&lt;/Q&gt;&lt;R&gt;1&lt;/R&gt;&lt;C&gt;1&lt;/C&gt;&lt;D xsi:type="xsd:double"&gt;2.0154&lt;/D&gt;&lt;/FQL&gt;&lt;FQL&gt;&lt;Q&gt;VRNS-US^FE_ESTIMATE(TAX_EXPENSE,MEAN,QTR_ROLL,-2,NOW,,,'')&lt;/Q&gt;&lt;R&gt;1&lt;/R&gt;&lt;C&gt;1&lt;/C&gt;&lt;D xsi:type="xsd:double"&gt;3.007077&lt;/D&gt;&lt;/FQL&gt;&lt;FQL&gt;&lt;Q&gt;VRNS-US^FE_ESTIMATE(TAX_EXPENSE,MEAN,QTR_ROLL,-8,NOW,,,'')&lt;/Q&gt;&lt;R&gt;1&lt;/R&gt;&lt;C&gt;1&lt;/C&gt;&lt;D xsi:type="xsd:double"&gt;0.384&lt;/D&gt;&lt;/FQL&gt;&lt;FQL&gt;&lt;Q&gt;VRNS-US^FE_ESTIMATE(PTPA,MEAN,QTR_ROLL,-4,NOW,,,'')&lt;/Q&gt;&lt;R&gt;1&lt;/R&gt;&lt;C&gt;1&lt;/C&gt;&lt;D xsi:type="xsd:double"&gt;-0.13042857&lt;/D&gt;&lt;/FQL&gt;&lt;FQL&gt;&lt;Q&gt;VRNS-US^FE_ESTIMATE(EBIT_ADJ,MEAN,QTR_ROLL,7,NOW,,,'')&lt;/Q&gt;&lt;R&gt;1&lt;/R&gt;&lt;C&gt;1&lt;/C&gt;&lt;D xsi:type="xsd:double"&gt;-4.3&lt;/D&gt;&lt;/FQL&gt;&lt;FQL&gt;&lt;Q&gt;VRNS-US^FE_ESTIMATE(EBIT_ADJ,MEAN,QTR_ROLL,0,NOW,,,'')&lt;/Q&gt;&lt;R&gt;1&lt;/R&gt;&lt;C&gt;1&lt;/C&gt;&lt;D xsi:type="xsd:double"&gt;1.66&lt;/D&gt;&lt;/FQL&gt;&lt;FQL&gt;&lt;Q&gt;VRNS-US^FE_ESTIMATE(EBIT_ADJ,MEAN,QTR_ROLL,-6,NOW,,,'')&lt;/Q&gt;&lt;R&gt;1&lt;/R&gt;&lt;C&gt;1&lt;/C&gt;&lt;D xsi:type="xsd:double"&gt;13.879&lt;/D&gt;&lt;/FQL&gt;&lt;FQL&gt;&lt;Q&gt;VRNS-US^FE_ESTIMATE(G_A_EXP,MEAN,QTR_ROLL,-2,NOW,,,'')&lt;/Q&gt;&lt;R&gt;1&lt;/R&gt;&lt;C&gt;1&lt;/C&gt;&lt;D xsi:type="xsd:double"&gt;9.886572&lt;/D&gt;&lt;/FQL&gt;&lt;FQL&gt;&lt;Q&gt;VRNS-US^FE_ESTIMATE(G_A_EXP,MEAN,QTR_ROLL,-8,NOW,,,'')&lt;/Q&gt;&lt;R&gt;1&lt;/R&gt;&lt;C&gt;1&lt;/C&gt;&lt;D xsi:type="xsd:double"&gt;7.5204616&lt;/D&gt;&lt;/FQL&gt;&lt;FQL&gt;&lt;Q&gt;VRNS-US^FE_ESTIMATE(S_M_EXP,MEAN,QTR_ROLL,2,NOW,,,'')&lt;/Q&gt;&lt;R&gt;1&lt;/R&gt;&lt;C&gt;1&lt;/C&gt;&lt;D xsi:type="xsd:double"&gt;61.88357&lt;/D&gt;&lt;/FQL&gt;&lt;FQL&gt;&lt;Q&gt;VRNS-US^FE_ESTIMATE(S_M_EXP,MEAN,QTR_ROLL,-4,NOW,,,'')&lt;/Q&gt;&lt;R&gt;1&lt;/R&gt;&lt;C&gt;1&lt;/C&gt;&lt;D xsi:type="xsd:double"&gt;44.288&lt;/D&gt;&lt;/FQL&gt;&lt;FQL&gt;&lt;Q&gt;VRNS-US^FE_ESTIMATE(RD_EXP,MEAN,QTR_ROLL,0,NOW,,,'')&lt;/Q&gt;&lt;R&gt;1&lt;/R&gt;&lt;C&gt;1&lt;/C&gt;&lt;D xsi:type="xsd:double"&gt;30.589615&lt;/D&gt;&lt;/FQL&gt;&lt;FQL&gt;&lt;Q&gt;VRNS-US^FE_ESTIMATE(RD_EXP,MEAN,QTR_ROLL,-6,NOW,,,'')&lt;/Q&gt;&lt;R&gt;1&lt;/R&gt;&lt;C&gt;1&lt;/C&gt;&lt;D xsi:type="xsd:double"&gt;20.860071&lt;/D&gt;&lt;/FQL&gt;&lt;FQL&gt;&lt;Q&gt;VRNS-US^FE_ESTIMATE(GROSSINCOME,MEAN,QTR_ROLL,4,NOW,,,'')&lt;/Q&gt;&lt;R&gt;1&lt;/R&gt;&lt;C&gt;1&lt;/C&gt;&lt;D xsi:type="xsd:double"&gt;117.5948&lt;/D&gt;&lt;/FQL&gt;&lt;FQL&gt;&lt;Q&gt;VRNS-US^FE_ESTIMATE(GROSSINCOME,MEAN,QTR_ROLL,-2,NOW,,,'')&lt;/Q&gt;&lt;R&gt;1&lt;/R&gt;&lt;C&gt;1&lt;/C&gt;&lt;D xsi:type="xsd:double"&gt;113.386856&lt;/D&gt;&lt;/FQL&gt;&lt;FQL&gt;&lt;Q&gt;VRNS-US^FE_ESTIMATE(COS,MEAN,QTR_ROLL,2,NOW,,,'')&lt;/Q&gt;&lt;R&gt;1&lt;/R&gt;&lt;C&gt;1&lt;/C&gt;&lt;D xsi:type="xsd:double"&gt;17.684076&lt;/D&gt;&lt;/FQL&gt;&lt;FQL&gt;&lt;Q&gt;VRNS-US^FE_ESTIMATE(COS,MEAN,QTR_ROLL,-4,NOW,,,'')&lt;/Q&gt;&lt;R&gt;1&lt;/R&gt;&lt;C&gt;1&lt;/C&gt;&lt;D xsi:type="xsd:double"&gt;11.613571&lt;/D&gt;&lt;/FQL&gt;&lt;FQL&gt;&lt;Q&gt;VRNS-US^FE_ESTIMATE(SALES,MEAN,QTR_ROLL,6,NOW,,,'')&lt;/Q&gt;&lt;R&gt;1&lt;/R&gt;&lt;C&gt;1&lt;/C&gt;&lt;D xsi:type="xsd:double"&gt;188.85316&lt;/D&gt;&lt;/FQL&gt;&lt;FQL&gt;&lt;Q&gt;VRNS-US^FE_ESTIMATE(SALES,MEAN,QTR_ROLL,0,NOW,,,'')&lt;/Q&gt;&lt;R&gt;1&lt;/R&gt;&lt;C&gt;1&lt;/C&gt;&lt;D xsi:type="xsd:double"&gt;111.448&lt;/D&gt;&lt;/FQL&gt;&lt;FQL&gt;&lt;Q&gt;VRNS-US^FE_ESTIMATE(PRODLINE_SALES_2,MEAN,QT</t>
        </r>
      </text>
    </comment>
    <comment ref="A2" authorId="0" shapeId="0" xr:uid="{528FDA22-53F0-4DEB-B5E5-0712E8E38E37}">
      <text>
        <r>
          <rPr>
            <b/>
            <sz val="9"/>
            <color indexed="81"/>
            <rFont val="Tahoma"/>
            <family val="2"/>
          </rPr>
          <t>R_ROLL,4,NOW,,,'')&lt;/Q&gt;&lt;R&gt;1&lt;/R&gt;&lt;C&gt;1&lt;/C&gt;&lt;D xsi:type="xsd:double"&gt;24.8565&lt;/D&gt;&lt;/FQL&gt;&lt;FQL&gt;&lt;Q&gt;VRNS-US^FE_ESTIMATE(PRODLINE_SALES_2,MEAN,QTR_ROLL,-2,NOW,,,'')&lt;/Q&gt;&lt;R&gt;1&lt;/R&gt;&lt;C&gt;1&lt;/C&gt;&lt;D xsi:type="xsd:double"&gt;29.613&lt;/D&gt;&lt;/FQL&gt;&lt;FQL&gt;&lt;Q&gt;VRNS-US^FE_ESTIMATE(PRODLINE_SALES_4,MEAN,QTR_ROLL,8,NOW,,,'')&lt;/Q&gt;&lt;R&gt;1&lt;/R&gt;&lt;C&gt;1&lt;/C&gt;&lt;D xsi:type="xsd:double"&gt;142.9&lt;/D&gt;&lt;/FQL&gt;&lt;FQL&gt;&lt;Q&gt;VRNS-US^FE_ESTIMATE(PRODLINE_SALES_4,MEAN,QTR_ROLL,2,NOW,,,'')&lt;/Q&gt;&lt;R&gt;1&lt;/R&gt;&lt;C&gt;1&lt;/C&gt;&lt;D xsi:type="xsd:double"&gt;128.438&lt;/D&gt;&lt;/FQL&gt;&lt;FQL&gt;&lt;Q&gt;VRNS-US^FE_ESTIMATE(PRODLINE_SALES_4,MEAN,QTR_ROLL,-3,NOW,,,'')&lt;/Q&gt;&lt;R&gt;1&lt;/R&gt;&lt;C&gt;1&lt;/C&gt;&lt;D xsi:type="xsd:double"&gt;70.026&lt;/D&gt;&lt;/FQL&gt;&lt;FQL&gt;&lt;Q&gt;VRNS-US^FE_ESTIMATE(PRODLINE_SALES_4,MEAN,QTR_ROLL,-7,NOW,,,'')&lt;/Q&gt;&lt;R&gt;1&lt;/R&gt;&lt;C&gt;1&lt;/C&gt;&lt;D xsi:type="xsd:double"&gt;44.084&lt;/D&gt;&lt;/FQL&gt;&lt;FQL&gt;&lt;Q&gt;VRNS-US^FE_ESTIMATE(PRODLINE_SALES_3,MEAN,QTR_ROLL,2,NOW,,,'')&lt;/Q&gt;&lt;R&gt;1&lt;/R&gt;&lt;C&gt;1&lt;/C&gt;&lt;D xsi:type="xsd:double"&gt;0&lt;/D&gt;&lt;/FQL&gt;&lt;FQL&gt;&lt;Q&gt;VRNS-US^FE_ESTIMATE(PRODLINE_SALES_3,MEAN,QTR_ROLL,-6,NOW,,,'')&lt;/Q&gt;&lt;R&gt;1&lt;/R&gt;&lt;C&gt;1&lt;/C&gt;&lt;D xsi:type="xsd:double"&gt;0.472&lt;/D&gt;&lt;/FQL&gt;&lt;FQL&gt;&lt;Q&gt;VRNS-US^FE_ESTIMATE(ARR,MEAN,QTR_ROLL,-1,NOW,,,'')&lt;/Q&gt;&lt;R&gt;1&lt;/R&gt;&lt;C&gt;1&lt;/C&gt;&lt;D xsi:type="xsd:double"&gt;404.5&lt;/D&gt;&lt;/FQL&gt;&lt;FQL&gt;&lt;Q&gt;VRNS-US^FE_ESTIMATE(FCF,MEAN,QTR_ROLL,-1,NOW,,,'')&lt;/Q&gt;&lt;R&gt;1&lt;/R&gt;&lt;C&gt;1&lt;/C&gt;&lt;D xsi:type="xsd:double"&gt;21.02&lt;/D&gt;&lt;/FQL&gt;&lt;FQL&gt;&lt;Q&gt;VRNS-US^FE_ESTIMATE(CAPEX,MEAN,QTR_ROLL,-4,NOW,,,'')&lt;/Q&gt;&lt;R&gt;1&lt;/R&gt;&lt;C&gt;1&lt;/C&gt;&lt;D xsi:type="xsd:double"&gt;1.00375&lt;/D&gt;&lt;/FQL&gt;&lt;FQL&gt;&lt;Q&gt;VRNS-US^FE_ESTIMATE(CFO,MEAN,QTR_ROLL,-3,NOW,,,'')&lt;/Q&gt;&lt;R&gt;1&lt;/R&gt;&lt;C&gt;1&lt;/C&gt;&lt;D xsi:type="xsd:double"&gt;-4.3&lt;/D&gt;&lt;/FQL&gt;&lt;FQL&gt;&lt;Q&gt;VRNS-US^FE_ESTIMATE(CFO,MEAN,QTR_ROLL,-4,NOW,,,'')&lt;/Q&gt;&lt;R&gt;1&lt;/R&gt;&lt;C&gt;1&lt;/C&gt;&lt;D xsi:type="xsd:double"&gt;-9.2&lt;/D&gt;&lt;/FQL&gt;&lt;FQL&gt;&lt;Q&gt;VRNS-US^FE_ESTIMATE(COS,MEAN,ANN_ROLL,-1,NOW,,,'')&lt;/Q&gt;&lt;R&gt;1&lt;/R&gt;&lt;C&gt;1&lt;/C&gt;&lt;D xsi:type="xsd:double"&gt;38.788532&lt;/D&gt;&lt;/FQL&gt;&lt;FQL&gt;&lt;Q&gt;VRNS-US^FE_ESTIMATE(CAPEX,MEAN,ANN_ROLL,0,NOW,,,'')&lt;/Q&gt;&lt;R&gt;1&lt;/R&gt;&lt;C&gt;1&lt;/C&gt;&lt;D xsi:type="xsd:double"&gt;10.49&lt;/D&gt;&lt;/FQL&gt;&lt;FQL&gt;&lt;Q&gt;VRNS-US^FE_ESTIMATE(EPS,MEAN,QTR_ROLL,5,NOW,,,'')&lt;/Q&gt;&lt;R&gt;1&lt;/R&gt;&lt;C&gt;1&lt;/C&gt;&lt;D xsi:type="xsd:double"&gt;0.09954393&lt;/D&gt;&lt;/FQL&gt;&lt;FQL&gt;&lt;Q&gt;VRNS-US^FE_ESTIMATE(TAX_EXPENSE,MEAN,QTR_ROLL,-4,NOW,,,'')&lt;/Q&gt;&lt;R&gt;1&lt;/R&gt;&lt;C&gt;1&lt;/C&gt;&lt;D xsi:type="xsd:double"&gt;0.9125&lt;/D&gt;&lt;/FQL&gt;&lt;FQL&gt;&lt;Q&gt;VRNS-US^FE_ESTIMATE(G_A_EXP,MEAN,QTR_ROLL,2,NOW,,,'')&lt;/Q&gt;&lt;R&gt;1&lt;/R&gt;&lt;C&gt;1&lt;/C&gt;&lt;D xsi:type="xsd:double"&gt;11.425643&lt;/D&gt;&lt;/FQL&gt;&lt;FQL&gt;&lt;Q&gt;VRNS-US^FE_ESTIMATE(GROSSINCOME,MEAN,QTR_ROLL,2,NOW,,,'')&lt;/Q&gt;&lt;R&gt;1&lt;/R&gt;&lt;C&gt;1&lt;/C&gt;&lt;D xsi:type="xsd:double"&gt;137.95764&lt;/D&gt;&lt;/FQL&gt;&lt;FQL&gt;&lt;Q&gt;VRNS-US^FE_ESTIMATE(PRODLINE_SALES_2,MEAN,QTR_ROLL,8,NOW,,,'')&lt;/Q&gt;&lt;R&gt;1&lt;/R&gt;&lt;C&gt;1&lt;/C&gt;&lt;D xsi:type="xsd:double"&gt;23.4&lt;/D&gt;&lt;/FQL&gt;&lt;FQL&gt;&lt;Q&gt;VRNS-US^FE_ESTIMATE(SALES,MEAN,ANN_ROLL,5,NOW,,,'')&lt;/Q&gt;&lt;R&gt;0&lt;/R&gt;&lt;C&gt;0&lt;/C&gt;&lt;/FQL&gt;&lt;FQL&gt;&lt;Q&gt;VRNS-US^FE_ESTIMATE(CAPEX,MEAN,ANN_ROLL,-1,NOW,,,'')&lt;/Q&gt;&lt;R&gt;1&lt;/R&gt;&lt;C&gt;1&lt;/C&gt;&lt;D xsi:type="xsd:double"&gt;10.081333&lt;/D&gt;&lt;/FQL&gt;&lt;FQL&gt;&lt;Q&gt;VRNS-US^FE_ESTIMATE(NETBG,MEAN,QTR_ROLL,5,NOW,,,'')&lt;/Q&gt;&lt;R&gt;1&lt;/R&gt;&lt;C&gt;1&lt;/C&gt;&lt;D xsi:type="xsd:double"&gt;13.432734&lt;/D&gt;&lt;/FQL&gt;&lt;FQL&gt;&lt;Q&gt;VRNS-US^FE_ESTIMATE(PTPA,MEAN,QTR_ROLL,-7,NOW,,,'')&lt;/Q&gt;&lt;R&gt;1&lt;/R&gt;&lt;C&gt;1&lt;/C&gt;&lt;D xsi:type="xsd:double"&gt;2.097&lt;/D&gt;&lt;/FQL&gt;&lt;FQL&gt;&lt;Q&gt;VRNS-US^FE_ESTIMATE(S_M_EXP,MEAN,QTR_ROLL,-1,NOW,,,'')&lt;/Q&gt;&lt;R&gt;1&lt;/R&gt;&lt;C&gt;1&lt;/C&gt;&lt;D xsi:type="xsd:double"&gt;49.604385&lt;/D&gt;&lt;/FQL&gt;&lt;FQL&gt;&lt;Q&gt;VRNS-US^FE_ESTIMATE(SALES,MEAN,QTR_ROLL,-3,NOW,,,'')&lt;/Q&gt;&lt;R&gt;1&lt;/R&gt;&lt;C&gt;1&lt;/C&gt;&lt;D xsi:type="xsd:double"&gt;100.353&lt;/D&gt;&lt;/FQL&gt;&lt;FQL&gt;&lt;Q&gt;VRNS-US^FE_ESTIMATE(PRODLINE_SALES_3,MEAN,QTR_ROLL,8,NOW,,,'')&lt;/Q&gt;&lt;R&gt;1&lt;/R&gt;&lt;C&gt;1&lt;/C&gt;&lt;D xsi:type="xsd:double"&gt;0&lt;/D&gt;&lt;/FQL&gt;&lt;FQL&gt;&lt;Q&gt;VRNS-US^FE_ESTIMATE(ARR,MEAN,QTR_ROLL,1,NOW,,,'')&lt;/Q&gt;&lt;R&gt;1&lt;/R&gt;&lt;C&gt;1&lt;/C&gt;&lt;D xsi:type="xsd:double"&gt;452.37714&lt;/D&gt;&lt;/FQL&gt;&lt;FQL&gt;&lt;Q&gt;VRNS-US^FE_ESTIMATE(FCF,MEAN,QTR_ROLL,-7,NOW,,,'')&lt;/Q&gt;&lt;R&gt;1&lt;/R&gt;&lt;C&gt;1&lt;/C&gt;&lt;D xsi:type="xsd:double"&gt;-5.2928333&lt;/D&gt;&lt;/FQL&gt;&lt;FQL&gt;&lt;Q&gt;VRNS-US^FE_ESTIMATE(CFO,MEAN,QTR_ROLL,3,NOW,,,'')&lt;/Q&gt;&lt;R&gt;1&lt;/R&gt;&lt;C&gt;1&lt;/C&gt;&lt;D xsi:type="xsd:double"&gt;36.35&lt;/D&gt;&lt;/FQL&gt;&lt;FQL&gt;&lt;Q&gt;VRNS-US^FE_ESTIMATE(G_A_EXP,MEAN,ANN_ROLL,5,NOW,,,'')&lt;/Q&gt;&lt;R&gt;0&lt;/R&gt;&lt;C&gt;0&lt;/C&gt;&lt;/FQL&gt;&lt;FQL&gt;&lt;Q&gt;VRNS-US^FE_ESTIMATE(S_M_EXP,MEAN,ANN_ROLL,4,NOW,,,'')&lt;/Q&gt;&lt;R&gt;1&lt;/R&gt;&lt;C&gt;1&lt;/C&gt;&lt;D xsi:type="xsd:double"&gt;329.7&lt;/D&gt;&lt;/FQL&gt;&lt;FQL&gt;&lt;Q&gt;VRNS-US^FE_ESTIMATE(RD_EXP,MEAN,ANN_ROLL,3,NOW,,,'')&lt;/Q&gt;&lt;R&gt;1&lt;/R&gt;&lt;C&gt;1&lt;/C&gt;&lt;D xsi:type="xsd:double"&gt;172.183&lt;/D&gt;&lt;/FQL&gt;&lt;FQL&gt;&lt;Q&gt;VRNS-US^FE_ESTIMATE(GROSSINCOME,MEAN,ANN_ROLL,2,NOW,,,'')&lt;/Q&gt;&lt;R&gt;1&lt;/R&gt;&lt;C&gt;1&lt;/C&gt;&lt;D xsi:type="xsd:double"&gt;518.2176&lt;/D&gt;&lt;/FQL&gt;&lt;FQL&gt;&lt;Q&gt;VRNS-US^FE_ESTIMATE(COS,MEAN,ANN_ROLL,1,NOW,,,'')&lt;/Q&gt;&lt;R&gt;1&lt;/R&gt;&lt;C&gt;1&lt;/C&gt;&lt;D xsi:type="xsd:double"&gt;61.330307&lt;/D&gt;&lt;/FQL&gt;&lt;FQL&gt;&lt;Q&gt;VRNS-US^FE_ESTIMATE(SALES,MEAN,ANN_ROLL,0,NOW,,,'')&lt;/Q&gt;&lt;R&gt;1&lt;/R&gt;&lt;C&gt;1&lt;/C&gt;&lt;D xsi:type="xsd:double"&gt;390.134&lt;/D&gt;&lt;/FQL&gt;&lt;FQL&gt;&lt;Q&gt;VRNS-US^FE_ESTIMATE(PRODLINE_SALES_2,MEAN,ANN_ROLL,-1,NOW,,,'')&lt;/Q&gt;&lt;R&gt;1&lt;/R&gt;&lt;C&gt;1&lt;/C&gt;&lt;D xsi:type="xsd:double"&gt;130.028&lt;/D&gt;&lt;/FQL&gt;&lt;FQL&gt;&lt;Q&gt;VRNS-US^FE_ESTIMATE(PRODLINE_SALES_3,MEAN,ANN_ROLL,5,NOW,,,'')&lt;/Q&gt;&lt;R&gt;0&lt;/R&gt;&lt;C&gt;0&lt;/C&gt;&lt;/FQL&gt;&lt;FQL&gt;&lt;Q&gt;VRNS-US^FE_ESTIMATE(ARR,MEAN,ANN_ROLL,4,NOW,,,'')&lt;/Q&gt;&lt;R&gt;1&lt;/R&gt;&lt;C&gt;1&lt;/C&gt;&lt;D xsi:type="xsd:double"&gt;761.9&lt;/D&gt;&lt;/FQL&gt;&lt;FQL&gt;&lt;Q&gt;VRNS-US^FE_ESTIMATE(FCF,MEAN,ANN_ROLL,3,NOW,,,'')&lt;/Q&gt;&lt;R&gt;1&lt;/R&gt;&lt;C&gt;1&lt;/C&gt;&lt;D xsi:type="xsd:double"&gt;31.3&lt;/D&gt;&lt;/FQL&gt;&lt;FQL&gt;&lt;Q&gt;VRNS-US^FE_ESTIMATE(CAPEX,MEAN,ANN_ROLL,2,NOW,,,'')&lt;/Q&gt;&lt;R&gt;1&lt;/R&gt;&lt;C&gt;1&lt;/C&gt;&lt;D xsi:type="xsd:double"&gt;15.8063135&lt;/D&gt;&lt;/FQL&gt;&lt;FQL&gt;&lt;Q&gt;VRNS-US^FE_ESTIMATE(CFO,MEAN,ANN_ROLL,1,NOW,,,'')&lt;/Q&gt;&lt;R&gt;1&lt;/R&gt;&lt;C&gt;1&lt;/C&gt;&lt;D xsi:type="xsd:double"&gt;19.9&lt;/D&gt;&lt;/FQL&gt;&lt;FQL&gt;&lt;Q&gt;VRNS-US^FE_ESTIMATE(EPS,MEAN,ANN_ROLL,0,NOW,,,'')&lt;/Q&gt;&lt;R&gt;1&lt;/R&gt;&lt;C&gt;1&lt;/C&gt;&lt;D xsi:type="xsd:double"&gt;0.13&lt;/D&gt;&lt;/FQL&gt;&lt;FQL&gt;&lt;Q&gt;VRNS-US^FE_ESTIMATE(NETBG,MEAN,ANN_ROLL,-1,NOW,,,'')&lt;/Q&gt;&lt;R&gt;1&lt;/R&gt;&lt;C&gt;1&lt;/C&gt;&lt;D xsi:type="xsd:double"&gt;-7.655&lt;/D&gt;&lt;/FQL&gt;&lt;FQL&gt;&lt;Q&gt;VRNS-US^FE_ESTIMATE(PTPA,MEAN,ANN_ROLL,5,NOW,,,'')&lt;/Q&gt;&lt;R&gt;0&lt;/R&gt;&lt;C&gt;0&lt;/C&gt;&lt;/FQL&gt;&lt;FQL&gt;&lt;Q&gt;VRNS-US^FE_ESTIMATE(EPS,MEAN,QTR_ROLL,7,NOW,,,'')&lt;/Q&gt;&lt;R&gt;1&lt;/R&gt;&lt;C&gt;1&lt;/C&gt;&lt;D xsi:type="xsd:double"&gt;-0.0418055&lt;/D&gt;&lt;/FQL&gt;&lt;FQL&gt;&lt;Q&gt;VRNS-US^FE_ESTIMATE(EPS,MEAN,QTR_ROLL,-1,NOW,,,'')&lt;/Q&gt;&lt;R&gt;1&lt;/R&gt;&lt;C&gt;1&lt;/C&gt;&lt;D xsi:type="xsd:double"&gt;-0.09&lt;/D&gt;&lt;/FQL&gt;&lt;FQL&gt;&lt;Q&gt;VRNS-US^FE_ESTIMATE(NETBG,MEAN,QTR_ROLL,8,NOW,,,'')&lt;/Q&gt;&lt;R&gt;1&lt;/R&gt;&lt;C&gt;1&lt;/C&gt;&lt;D xsi:type="xsd:double"&gt;9.577222&lt;/D&gt;&lt;/FQL&gt;&lt;FQL&gt;&lt;Q&gt;VRNS-US^FE_ESTIMATE(NETBG,MEAN,QTR_ROLL,0,NOW,,,'')&lt;/Q&gt;&lt;R&gt;1&lt;/R&gt;&lt;C&gt;1&lt;/C&gt;&lt;D xsi:type="xsd:double"&gt;-0.106&lt;/D&gt;&lt;/FQL&gt;&lt;FQL&gt;&lt;Q&gt;VRNS-US^FE_ESTIMATE(NETBG,MEAN,QTR_ROLL,-7,NOW,,,'')&lt;/Q&gt;&lt;R&gt;1&lt;/R&gt;&lt;C&gt;1&lt;/C&gt;&lt;D xsi:type="xsd:double"&gt;2.126&lt;/D&gt;&lt;/FQL&gt;&lt;FQL&gt;&lt;Q&gt;VRNS-US^FE_ESTIMATE(TAX_EXPENSE,MEAN,QTR_ROLL,4,NOW,,,'')&lt;/Q&gt;&lt;R&gt;1&lt;/R&gt;&lt;C&gt;1&lt;/C&gt;&lt;D xsi:type="xsd:double"&gt;1.6862&lt;/D&gt;&lt;/FQL&gt;&lt;FQL&gt;&lt;Q&gt;VRNS-US^FE_ESTIMATE(PTPA,MEAN,QTR_ROLL,8,NOW,,,'')&lt;/Q&gt;&lt;R&gt;1&lt;/R&gt;&lt;C&gt;1&lt;/C&gt;&lt;D xsi:type="xsd:double"&gt;11.574692&lt;/D&gt;&lt;/FQL&gt;&lt;FQL&gt;&lt;Q&gt;VRNS-US^FE_ESTIMATE(PTPA,MEAN,QTR_ROLL,2,NOW,,,'')&lt;/Q&gt;&lt;R&gt;1&lt;/R&gt;&lt;C&gt;1&lt;/C&gt;&lt;D xsi:type="xsd:double"&gt;30.782198&lt;/D&gt;&lt;/FQL&gt;&lt;FQL&gt;&lt;Q&gt;VRNS-US^FE_ESTIMATE(PTPA,MEAN,QTR_ROLL,-5,NOW,,,'')&lt;/Q&gt;&lt;R&gt;1&lt;/R&gt;&lt;C&gt;1&lt;/C&gt;&lt;D xsi:type="xsd:double"&gt;-7.1456&lt;/D&gt;&lt;/FQL&gt;&lt;FQL&gt;&lt;Q&gt;VRNS-US^FE_ESTIMATE(EBIT_ADJ,MEAN,QTR_ROLL,6,NOW,,,'')&lt;/Q&gt;&lt;R&gt;1&lt;/R&gt;&lt;C&gt;1&lt;/C&gt;&lt;D xsi:type="xsd:double"&gt;37.318142&lt;/D&gt;&lt;/FQL&gt;&lt;FQL&gt;&lt;Q&gt;VRNS-US^FE_ESTIMATE(EBIT_ADJ,MEAN,QTR_ROLL,-7,NOW,,,'')&lt;/Q&gt;&lt;R&gt;1&lt;/R&gt;&lt;C&gt;1&lt;/C&gt;&lt;D xsi:type="xsd:double"&gt;3.079&lt;/D&gt;&lt;/FQL&gt;&lt;FQL&gt;&lt;Q&gt;VRNS-US^FE_ESTIMATE(G_A_EXP,MEAN,QTR_ROLL,4,NOW,,,'')&lt;/Q&gt;&lt;R&gt;1&lt;/R&gt;&lt;C&gt;1&lt;/C&gt;&lt;D xsi:type="xsd:double"&gt;11.9166&lt;/D&gt;&lt;/FQL&gt;&lt;FQL&gt;&lt;Q&gt;VRNS-US^FE_ESTIMATE(G_A_EXP,MEAN,QTR_ROLL,-3,NOW,,,'')&lt;/Q&gt;&lt;R&gt;1&lt;/R&gt;&lt;C&gt;1&lt;/C&gt;&lt;D xsi:type="xsd:double"&gt;8.700286&lt;/D&gt;&lt;/FQL&gt;&lt;FQL&gt;&lt;Q&gt;VRNS-US^FE_ESTIMATE(S_M_EXP,MEAN,QTR_ROLL,8,NOW,,,'')&lt;/Q&gt;&lt;R&gt;1&lt;/R&gt;&lt;C&gt;1&lt;/C&gt;&lt;D xsi:type="xsd:double"&gt;74.8&lt;/D&gt;&lt;/FQL&gt;&lt;FQL&gt;&lt;Q&gt;VRNS-US^FE_ESTIMATE(S_M_EXP,MEAN,QTR_ROLL,-5,NOW,,,'')&lt;/Q&gt;&lt;R&gt;1&lt;/R&gt;&lt;C&gt;1&lt;/C&gt;&lt;D xsi:type="xsd:double"&gt;40.648785&lt;/D&gt;&lt;/FQL&gt;&lt;FQL&gt;&lt;Q&gt;VRNS-US^FE_ESTIMATE(RD_EXP,MEAN,QTR_ROLL,6,NOW,,,'')&lt;/Q&gt;&lt;R&gt;1&lt;/R&gt;&lt;C&gt;1&lt;/C&gt;&lt;D xsi:type="xsd:double"&gt;40.4258&lt;/D&gt;&lt;/FQL&gt;&lt;FQL&gt;&lt;Q&gt;VRNS-US^FE_ESTIMATE(RD_EXP,MEAN,QTR_ROLL,-1,NOW,,,'')&lt;/Q&gt;&lt;R&gt;1&lt;/R&gt;&lt;C&gt;1&lt;/C&gt;&lt;D xsi:type="xsd:double"&gt;30.298153&lt;/D&gt;&lt;/FQL&gt;&lt;FQL&gt;&lt;Q&gt;VRNS-US^FE_ESTIMATE(RD_EXP,MEAN,QTR_ROLL,-7,NOW,,,'')&lt;/Q&gt;&lt;R&gt;1&lt;/R&gt;&lt;C&gt;1&lt;/C&gt;&lt;D xsi:type="xsd:double"&gt;18.518572&lt;/D&gt;&lt;/FQL&gt;&lt;FQL&gt;&lt;Q&gt;VRNS-US^FE_ESTIMATE(GROSSINCOME,MEAN,QTR_ROLL,-3,NOW,,,'')&lt;/Q&gt;&lt;R&gt;1&lt;/R&gt;&lt;C&gt;1&lt;/C&gt;&lt;D xsi:type="xsd:double"&gt;88.267715&lt;/D&gt;&lt;/FQL&gt;&lt;FQL&gt;&lt;Q&gt;VRNS-US^FE_ESTIMATE(COS,MEAN,QTR_ROLL,8,NOW,,,'')&lt;/Q&gt;&lt;R&gt;0&lt;/R&gt;&lt;C&gt;0&lt;/C&gt;&lt;/FQL&gt;&lt;FQL&gt;&lt;Q&gt;VRNS-US^FE_ESTIMATE(COS,MEAN,QTR_ROLL,1,NOW,,,'')&lt;/Q&gt;&lt;R&gt;1&lt;/R&gt;&lt;C&gt;1&lt;/C&gt;&lt;D xsi:type="xsd:double"&gt;15.433385&lt;/D&gt;&lt;/FQL&gt;&lt;FQL&gt;&lt;Q&gt;VRNS-US^FE_ESTIMATE(COS,MEAN,QTR_ROLL,-5,NOW,,,'')&lt;/Q&gt;&lt;R&gt;1&lt;/R&gt;&lt;C&gt;1&lt;/C&gt;&lt;D xsi:type="xsd:double"&gt;11.029307&lt;/D&gt;&lt;/FQL&gt;&lt;FQL&gt;&lt;Q&gt;VRNS-US^FE_ESTIMATE(SALES,MEAN,QTR_ROLL,-1,NOW,,,'')&lt;/Q&gt;&lt;R&gt;1&lt;/R&gt;&lt;C&gt;1&lt;/C&gt;&lt;D xsi:type="xsd:double"&gt;96.261&lt;/D&gt;&lt;/FQL&gt;&lt;FQL&gt;&lt;Q&gt;VRNS-US^FE_ESTIMATE(SALES,MEAN,QTR_ROLL,-7,NOW,,,'')&lt;/Q&gt;&lt;R&gt;1&lt;/R&gt;&lt;C&gt;1&lt;/C&gt;&lt;D xsi:type="xsd:double"&gt;76.751&lt;/D&gt;&lt;/FQL&gt;&lt;FQL&gt;&lt;Q&gt;VRNS-US^FE_ESTIMATE(PRODLINE_SALES_2,MEAN,QTR_ROLL,3,NOW,,,'')&lt;/Q&gt;&lt;R&gt;1&lt;/R&gt;&lt;C&gt;1&lt;/C&gt;&lt;D xsi:type="xsd:double"&gt;25.3151&lt;/D&gt;&lt;/FQL&gt;&lt;FQL&gt;&lt;Q&gt;VRNS-US^FE_ESTIMATE(PRODLINE_SALES_2,MEAN,QTR_ROLL,-3,NOW,,,'')&lt;/Q&gt;&lt;R&gt;1&lt;/R&gt;&lt;C&gt;1&lt;/C&gt;&lt;D xsi:type="xsd:double"&gt;30.003&lt;/D&gt;&lt;/FQL&gt;&lt;FQL&gt;&lt;Q&gt;VRNS-US^FE_ESTIMATE(PRODLINE_SALES_4,MEAN,QTR_ROLL,1,NOW,,,'')&lt;/Q&gt;&lt;R&gt;1&lt;/R&gt;&lt;C&gt;1&lt;/C&gt;&lt;D xsi:type="xsd:double"&gt;96.84475&lt;/D&gt;&lt;/FQL&gt;&lt;FQL&gt;&lt;Q&gt;VRNS-US^FE_ESTIMATE(PRODLINE_SALES_3,MEAN,QTR_ROLL,-7,NOW,,,'')&lt;/Q&gt;&lt;R&gt;1&lt;/R&gt;&lt;C&gt;1&lt;/C&gt;&lt;D xsi:type="xsd:double"&gt;0.373&lt;/D&gt;&lt;/FQL&gt;&lt;FQL&gt;&lt;Q&gt;VRNS-US^FE_ESTIMATE(ARR,MEAN,QTR_ROLL,-2,NOW,,,'')&lt;/Q&gt;&lt;R&gt;1&lt;/R&gt;&lt;C&gt;1&lt;/C&gt;&lt;D xsi:type="xsd:double"&gt;387.1&lt;/D&gt;&lt;/FQL&gt;&lt;FQL&gt;&lt;Q&gt;VRNS-US^FE_ESTIMATE(FCF,MEAN,QTR_ROLL,6,NOW,,,'')&lt;/Q&gt;&lt;R&gt;1&lt;/R&gt;&lt;C&gt;1&lt;/C&gt;&lt;D xsi:type="xsd:double"&gt;4.9333334&lt;/D&gt;&lt;/FQL&gt;&lt;FQL&gt;&lt;Q&gt;VRNS-US^FE_ESTIMATE(FCF,MEAN,QTR_ROLL,-2,NOW,,,'')&lt;/Q&gt;&lt;R&gt;1&lt;/R&gt;&lt;C&gt;1&lt;/C&gt;&lt;D xsi:type="xsd:double"&gt;-6&lt;/D&gt;&lt;/FQL&gt;&lt;FQL&gt;&lt;Q&gt;VRNS-US^FE_ESTIMATE(CAPEX,MEAN,QTR_ROLL,7,NOW,,,'')&lt;/Q&gt;&lt;R&gt;1&lt;/R&gt;&lt;C&gt;1&lt;/C&gt;&lt;D xsi:type="xsd:double"&gt;6.3131766&lt;/D&gt;&lt;/FQL&gt;&lt;FQL&gt;&lt;Q&gt;VRNS-US^FE_ESTIMATE(CAPEX,MEAN,QTR_ROLL,-5,NOW,,,'')&lt;/Q&gt;&lt;R&gt;1&lt;/R&gt;&lt;C&gt;1&lt;/C&gt;&lt;D xsi:type="xsd:double"&gt;1.1022857&lt;/D&gt;&lt;/FQL&gt;&lt;FQL&gt;&lt;Q&gt;VRNS-US^FE_ESTIMATE(CFO,MEAN,QTR_ROLL,-8,NOW,,,'')&lt;/Q&gt;&lt;R&gt;1&lt;/R&gt;&lt;C&gt;1&lt;/C&gt;&lt;D xsi:type="xsd:double"&gt;-14.693714&lt;/D&gt;&lt;/FQL&gt;&lt;FQL&gt;&lt;Q&gt;VRNS-US^FE_ESTIMATE(PRODLINE_SALES_2,MEAN,ANN_ROLL,5,NOW,,,'')&lt;/Q&gt;&lt;R&gt;0&lt;/R&gt;&lt;C&gt;0&lt;/C&gt;&lt;/FQL&gt;&lt;FQL&gt;&lt;Q&gt;VRNS-US^FE_ESTIMATE(EPS,MEAN,QTR_ROLL,-3,NOW,,,'')&lt;/Q&gt;&lt;R&gt;1&lt;/R&gt;&lt;C&gt;1&lt;/C&gt;&lt;D xsi:type="xsd:double"&gt;0.05&lt;/D&gt;&lt;/FQL&gt;&lt;FQL&gt;&lt;Q&gt;VRNS-US^FE_ESTIMATE(EBIT_ADJ,MEAN,QTR_ROLL,4,NOW,,,'')&lt;/Q&gt;&lt;R&gt;1&lt;/R&gt;&lt;C&gt;1&lt;/C&gt;&lt;D xsi:type="xsd:double"&gt;5.698571&lt;/D&gt;&lt;/FQL&gt;&lt;FQL&gt;&lt;Q&gt;VRNS-US^FE_ESTIMATE(RD_EXP,MEAN,QTR_ROLL,-2,NOW,,,'')&lt;/Q&gt;&lt;R&gt;1&lt;/R&gt;&lt;C&gt;1&lt;/C&gt;&lt;D xsi:type="xsd:double"&gt;27.192858&lt;/D&gt;&lt;/FQL&gt;&lt;FQL&gt;&lt;Q&gt;VRNS-US^FE_ESTIMATE(COS,MEAN,QTR_ROLL,-7,NOW,,,'')&lt;/Q&gt;&lt;R&gt;1&lt;/R&gt;&lt;C&gt;1&lt;/C&gt;&lt;D xsi:type="xsd:double"&gt;9.811643&lt;/D&gt;&lt;/FQL&gt;&lt;FQL&gt;&lt;Q&gt;VRNS-US^FE_ESTIMATE(PRODLINE_SALES_2,MEAN,ANN_ROLL,4,NOW,,,'')&lt;/Q&gt;&lt;R&gt;1&lt;/R&gt;&lt;C&gt;1&lt;/C&gt;&lt;D xsi:type="xsd:double"&gt;82.2&lt;/D&gt;&lt;/FQL&gt;&lt;FQL&gt;&lt;Q&gt;VRNS-US^FE_ESTIMATE(EPS,MEAN,ANN_ROLL,5,NOW,,,'')&lt;/Q&gt;&lt;R&gt;0&lt;/R&gt;&lt;C&gt;0&lt;/C&gt;&lt;/FQL&gt;&lt;FQL&gt;&lt;Q&gt;VRNS-US^FE_ESTIMATE(EPS,MEAN,QTR_ROLL,-4,NOW,,,'')&lt;/Q&gt;&lt;R&gt;1&lt;/R&gt;&lt;C&gt;1&lt;/C&gt;&lt;D xsi:type="xsd:double"&gt;-0.01&lt;/D&gt;&lt;/FQL&gt;&lt;FQL&gt;&lt;Q&gt;VRNS-US^FE_ESTIMATE(PTPA,MEAN,QTR_ROLL,6,NOW,,,'')&lt;/Q&gt;&lt;R&gt;1&lt;/R&gt;&lt;C&gt;1&lt;/C&gt;&lt;D xsi:type="xsd:double"&gt;37.036423&lt;/D&gt;&lt;/FQL&gt;&lt;FQL&gt;&lt;Q&gt;VRNS-US^FE_ESTIMATE(RD_EXP,MEAN,QTR_ROLL,3,NOW,,,'')&lt;/Q&gt;&lt;R&gt;1&lt;/R&gt;&lt;C&gt;1&lt;/C&gt;&lt;D xsi:type="xsd:double"&gt;33.983&lt;/D&gt;&lt;/FQL&gt;&lt;FQL&gt;&lt;Q&gt;VRNS-US^FE_ESTIMATE(COS,MEAN,QTR_ROLL,5,NOW,,,'')&lt;/Q&gt;&lt;R&gt;1&lt;/R&gt;&lt;C&gt;1&lt;/C&gt;&lt;D xsi:type="xsd:double"&gt;18.28911&lt;/D&gt;&lt;/FQL&gt;&lt;FQL&gt;&lt;Q&gt;VRNS-US^FE_ESTIMATE(PRODLINE_SALES_4,MEAN,QTR_ROLL,-5,NOW,,,'')&lt;/Q&gt;&lt;R&gt;1&lt;/R&gt;&lt;C&gt;1&lt;/C&gt;&lt;D xsi:type="xsd:double"&gt;44.828&lt;/D&gt;&lt;/FQL&gt;&lt;FQL&gt;&lt;Q&gt;VRNS-US^FE_ESTIMATE(ARR,MEAN,QTR_ROLL,5,NOW,,,'')&lt;/Q&gt;&lt;R&gt;1&lt;/R&gt;&lt;C&gt;1&lt;/C&gt;&lt;D xsi:type="xsd:double"&gt;551.81586&lt;/D&gt;&lt;/FQL&gt;&lt;FQL&gt;&lt;Q&gt;VRNS-US^FE_ESTIMATE(FCF,MEAN,QTR_ROLL,-3,NOW,,,'')&lt;/Q&gt;&lt;R&gt;1&lt;/R&gt;&lt;C&gt;1&lt;/C&gt;&lt;D xsi:type="xsd:double"&gt;-6.3&lt;/D&gt;&lt;/FQL&gt;&lt;FQL&gt;&lt;Q&gt;VRNS-US^FE_ESTIMATE(CFO,MEAN,QTR_ROLL,7,NOW,,,'')&lt;/Q&gt;&lt;R&gt;1&lt;/R&gt;&lt;C&gt;1&lt;/C&gt;&lt;D xsi:type="xsd:double"&gt;53.5&lt;/D&gt;&lt;/FQL&gt;&lt;FQL&gt;&lt;Q&gt;VRNS-US^FE_ESTIMATE(G_A_EXP,MEAN,ANN_ROLL,4,NOW,,,'')&lt;/Q&gt;&lt;R&gt;1&lt;/R&gt;&lt;C&gt;1&lt;/C&gt;&lt;D xsi:type="xsd:double"&gt;53.4&lt;/D&gt;&lt;/FQL&gt;&lt;FQL&gt;&lt;Q&gt;VRNS-US^FE_ESTIMATE(S_M_EXP,MEAN,ANN_ROLL,3,NOW,,,'')&lt;/Q&gt;&lt;R&gt;1&lt;/R&gt;&lt;C&gt;1&lt;/C&gt;&lt;D xsi:type="xsd:double"&gt;304.56168&lt;/D&gt;&lt;/FQL&gt;&lt;FQL&gt;&lt;Q&gt;VRNS-US^FE_ESTIMATE(RD_EXP,MEAN,ANN_ROLL,2,NOW,,,'')&lt;/Q&gt;&lt;R&gt;1&lt;/R&gt;&lt;C&gt;1&lt;/C&gt;&lt;D xsi:type="xsd:double"&gt;147.44235&lt;/D&gt;&lt;/FQL&gt;&lt;FQL&gt;&lt;Q&gt;VRNS-US^FE_ESTIMATE(GROSSINCOME,MEAN,ANN_ROLL,1,NOW,,,'')&lt;/Q&gt;&lt;R&gt;1&lt;/R&gt;&lt;C&gt;1&lt;/C&gt;&lt;D xsi:type="xsd:double"&gt;426.4025&lt;/D&gt;&lt;/FQL&gt;&lt;FQL&gt;&lt;Q&gt;VRNS-US^FE_ESTIMATE(COS,MEAN,ANN_ROLL,0,NOW,,,'')&lt;/Q&gt;&lt;R&gt;1&lt;/R&gt;&lt;C&gt;1&lt;/C&gt;&lt;D xsi:type="xsd:double"&gt;47.85625&lt;/D&gt;&lt;/FQL&gt;&lt;FQL&gt;&lt;Q&gt;VRNS-US^FE_ESTIMATE(SALES,MEAN,ANN_ROLL,-1,NOW,,,'')&lt;/Q&gt;&lt;R&gt;1&lt;/R&gt;&lt;C&gt;1&lt;/C&gt;&lt;D xsi:type="xsd:double"&gt;292.689&lt;/D&gt;&lt;/FQL&gt;&lt;FQL&gt;&lt;Q&gt;VRNS-US^FE_ESTIMATE(PRODLINE_SALES_4,MEAN,ANN_ROLL,5,NOW,,,'')&lt;/Q&gt;&lt;R&gt;0&lt;/R&gt;&lt;C&gt;0&lt;/C&gt;&lt;/FQL&gt;&lt;FQL&gt;&lt;Q&gt;VRNS-US^FE_ESTIMATE(PRODLINE_SALES_3,MEAN,ANN_ROLL,4,NOW,,,'')&lt;/Q&gt;&lt;R&gt;0&lt;/R&gt;&lt;C&gt;0&lt;/C&gt;&lt;/FQL&gt;&lt;FQL&gt;&lt;Q&gt;VRNS-US^FE_ESTIMATE(ARR,MEAN,ANN_ROLL,3,NOW,,,'')&lt;/Q&gt;&lt;R&gt;1&lt;/R&gt;&lt;C&gt;1&lt;/C&gt;&lt;D xsi:type="xsd:double"&gt;688.65967&lt;/D&gt;&lt;/FQL&gt;&lt;FQL&gt;&lt;Q&gt;VRNS-US^FE_ESTIMATE(FCF,MEAN,ANN_ROLL,2,NOW,,,'')&lt;/Q&gt;&lt;R&gt;1&lt;/R&gt;&lt;C&gt;1&lt;/C&gt;&lt;D xsi:type="xsd:double"&gt;27.366667&lt;/D&gt;&lt;/FQL&gt;&lt;FQL&gt;&lt;Q&gt;VRNS-US^FE_ESTIMATE(CAPEX,MEAN,ANN_ROLL,1,NOW,,,'')&lt;/Q&gt;&lt;R&gt;1&lt;/R&gt;&lt;C&gt;1&lt;/C&gt;&lt;D xsi:type="xsd:double"&gt;13.482494&lt;/D&gt;&lt;/FQL&gt;&lt;FQL&gt;&lt;Q&gt;VRNS-US^FE_ESTIMATE(CFO,MEAN,ANN_ROLL,0,NOW,,,'')&lt;/Q&gt;&lt;R&gt;1&lt;/R&gt;&lt;C&gt;1&lt;/C&gt;&lt;D xsi:type="xsd:double"&gt;7.1555557&lt;/D&gt;&lt;/FQL&gt;&lt;FQL&gt;&lt;Q&gt;VRNS-US^FE_ESTIMATE(EPS,MEAN,ANN_ROLL,-1,NOW,,,'')&lt;/Q&gt;&lt;R&gt;1&lt;/R&gt;&lt;C&gt;1&lt;/C&gt;&lt;D xsi:type="xsd:double"&gt;-0.08&lt;/D&gt;&lt;/FQL&gt;&lt;FQL&gt;&lt;Q&gt;VRNS-US^FE_ESTIMATE(TAX_EXPENSE,MEAN,ANN_ROLL,5,NOW,,,'')&lt;/Q&gt;&lt;R&gt;0&lt;/R&gt;&lt;C&gt;0&lt;/C&gt;&lt;/FQL&gt;&lt;FQL&gt;&lt;Q&gt;VRNS-US^FE_ESTIMATE(PTPA,MEAN,ANN_ROLL,4,NOW,,,'')&lt;/Q&gt;&lt;R&gt;1&lt;/R&gt;&lt;C&gt;1&lt;/C&gt;&lt;D xsi:type="xsd:double"&gt;97.6&lt;/D&gt;&lt;/FQL&gt;&lt;FQL&gt;&lt;Q&gt;VRNS-US^FE_ESTIMATE(EPS,MEAN,QTR_ROLL,6,NOW,,,'')&lt;/Q&gt;&lt;R&gt;1&lt;/R&gt;&lt;C&gt;1&lt;/C&gt;&lt;D xsi:type="xsd:double"&gt;0.26602885&lt;/D&gt;&lt;/FQL&gt;&lt;FQL&gt;&lt;Q&gt;VRNS-US^FE_ESTIMATE(EPS,MEAN,QTR_ROLL,-2,NOW,,,'')&lt;/Q&gt;&lt;R&gt;1&lt;/R&gt;&lt;C&gt;1&lt;/C&gt;&lt;D xsi:type="xsd:double"&gt;0.16&lt;/D&gt;&lt;/FQL&gt;&lt;FQL&gt;&lt;Q&gt;VRNS-US^FE_ESTIMATE(NETBG,MEAN,QTR_ROLL,7,NOW,,,'')&lt;/Q&gt;&lt;R&gt;1&lt;/R&gt;&lt;C&gt;1&lt;/C&gt;&lt;D xsi:type="xsd:double"&gt;-4.8469815&lt;/D&gt;&lt;/FQL&gt;&lt;FQL&gt;&lt;Q&gt;VRNS-US^FE_ESTIMATE(NETBG,MEAN,QTR_ROLL,-1,NOW,,,'')&lt;/Q&gt;&lt;R&gt;1&lt;/R&gt;&lt;C&gt;1&lt;/C&gt;&lt;D xsi:type="xsd:double"&gt;-10.168&lt;/D&gt;&lt;/FQL&gt;&lt;FQL&gt;&lt;Q&gt;VRNS-US^FE_ESTIMATE(TAX_EXPENSE,MEAN,QTR_ROLL,3,NOW,,,'')&lt;/Q&gt;&lt;R&gt;1&lt;/R&gt;&lt;C&gt;1&lt;/C&gt;&lt;D xsi:type="xsd:double"&gt;1.7515&lt;/D&gt;&lt;/FQL&gt;&lt;FQL&gt;&lt;Q&gt;VRNS-US^FE_ESTIMATE(TAX_EXPENSE,MEAN,QTR_ROLL,-3,NOW,,,'')&lt;/Q&gt;&lt;R&gt;1&lt;/R&gt;&lt;C&gt;1&lt;/C&gt;&lt;D xsi:type="xsd:double"&gt;-1.525&lt;/D&gt;&lt;/FQL&gt;&lt;FQL&gt;&lt;Q&gt;VRNS-US^FE_ESTIMATE(PTPA,MEAN,QTR_ROLL,7,NOW,,,'')&lt;/Q&gt;&lt;R&gt;1&lt;/R&gt;&lt;C&gt;1&lt;/C&gt;&lt;D xsi:type="xsd:double"&gt;-3.3745284&lt;/D&gt;&lt;/FQL&gt;&lt;FQL&gt;&lt;Q&gt;VRNS-US^FE_ESTIMATE(PTPA,MEAN,QTR_ROLL,1,NOW,,,'')&lt;/Q&gt;&lt;R&gt;1&lt;/R&gt;&lt;C&gt;1&lt;/C&gt;&lt;D xsi:type="xsd:double"&gt;8.484339&lt;/D&gt;&lt;/FQL&gt;&lt;FQL&gt;&lt;Q&gt;VRNS-US^FE_ESTIMATE(EBIT_ADJ,MEAN,QTR_ROLL,5,NOW,,,'')&lt;/Q&gt;&lt;R&gt;1&lt;/R&gt;&lt;C&gt;1&lt;/C&gt;&lt;D xsi:type="xsd:double"&gt;15.044143&lt;/D&gt;&lt;/FQL&gt;&lt;FQL&gt;&lt;Q&gt;VRNS-US^FE_ESTIMATE(EBIT_ADJ,MEAN,QTR_ROLL,-1,NOW,,,'')&lt;/Q&gt;&lt;R&gt;1&lt;/R&gt;&lt;C&gt;1&lt;/C&gt;&lt;D xsi:type="xsd:double"&gt;-7.896&lt;/D&gt;&lt;/FQL&gt;&lt;FQL&gt;&lt;Q&gt;VRNS-US^FE_ESTIMATE(EBIT_ADJ,MEAN,QTR_ROLL,-8,NOW,,,'')&lt;/Q&gt;&lt;R&gt;1&lt;/R&gt;&lt;C&gt;1&lt;/C&gt;&lt;D xsi:type="xsd:double"&gt;-3.983&lt;/D&gt;&lt;/FQL&gt;&lt;FQL&gt;&lt;Q&gt;VRNS-US^FE_ESTIMATE(G_A_EXP,MEAN,QTR_ROLL,3,NOW,,,'')&lt;/Q&gt;&lt;R&gt;1&lt;/R&gt;&lt;C&gt;1&lt;/C&gt;&lt;D xsi:type="xsd:double"&gt;11.4566&lt;/D&gt;&lt;/FQL&gt;&lt;FQL&gt;&lt;Q&gt;VRNS-US^FE_ESTIMATE(S_M_EXP,MEAN,QTR_ROLL,7,NOW,,,'')&lt;/Q&gt;&lt;R&gt;1&lt;/R&gt;&lt;C&gt;1&lt;/C&gt;&lt;D xsi:type="xsd:double"&gt;69&lt;/D&gt;&lt;/FQL&gt;&lt;FQL&gt;&lt;Q&gt;VRNS-US^FE_ESTIMATE(S_M_EXP,MEAN,QTR_ROLL,1,NOW,,,'')&lt;/Q&gt;&lt;R&gt;1&lt;/R&gt;&lt;C&gt;1&lt;/C&gt;&lt;D xsi:type="xsd:double"&gt;57.36714&lt;/D&gt;&lt;/FQL&gt;&lt;FQL&gt;&lt;Q&gt;VRNS-US^FE_ESTIMATE(S_M_EXP,MEAN,QTR_ROLL,-6,NOW,,,'')&lt;/Q&gt;&lt;R&gt;1&lt;/R&gt;&lt;C&gt;1&lt;/C&gt;&lt;D xsi:type="xsd:double"&gt;41.999928&lt;/D&gt;&lt;/FQL&gt;&lt;FQL&gt;&lt;Q&gt;VRNS-US^FE_ESTIMATE(RD_EXP,MEAN,QTR_ROLL,5,NOW,,,'')&lt;/Q&gt;&lt;R&gt;1&lt;/R&gt;&lt;C&gt;1&lt;/C&gt;&lt;D xsi:type="xsd:double"&gt;37.2342&lt;/D&gt;&lt;/FQL&gt;&lt;FQL&gt;&lt;Q&gt;VRNS-US^FE_ESTIMATE(RD_EXP,MEAN,QTR_ROLL,-8,NOW,,,'')&lt;/Q&gt;&lt;R&gt;1&lt;/R&gt;&lt;C&gt;1&lt;/C&gt;&lt;D xsi:type="xsd:double"&gt;18.3226&lt;/D&gt;&lt;/FQL&gt;&lt;FQL&gt;&lt;Q&gt;VRNS-US^FE_ESTIMATE(GROSSINCOME,MEAN,QTR_ROLL,3,NOW,,,'')&lt;/Q&gt;&lt;R&gt;1&lt;/R&gt;&lt;C&gt;1&lt;/C&gt;&lt;D xsi:type="xsd:double"&gt;100.2256&lt;/D&gt;&lt;/FQL&gt;&lt;FQL&gt;&lt;Q&gt;VRNS-US^FE_ESTIMATE(GROSSINCOME,MEAN,QTR_ROLL,-4,NOW,,,'')&lt;/Q&gt;&lt;R&gt;1&lt;/R&gt;&lt;C&gt;1&lt;/C&gt;&lt;D xsi:type="xsd:double"&gt;76.89571&lt;/D&gt;&lt;/FQL&gt;&lt;FQL&gt;&lt;Q&gt;VRNS-US^FE_ESTIMATE(COS,MEAN,QTR_ROLL,7,NOW,,,'')&lt;/Q&gt;&lt;R&gt;0&lt;/R&gt;&lt;C&gt;0&lt;/C&gt;&lt;/FQL&gt;&lt;FQL&gt;&lt;Q&gt;VRNS-US^FE_ESTIMATE(COS,MEAN,QTR_ROLL,-6,NOW,,,'')&lt;/Q&gt;&lt;R&gt;1&lt;/R&gt;&lt;C&gt;1&lt;/C&gt;&lt;D xsi:type="xsd:double"&gt;10.817416&lt;/D&gt;&lt;/FQL&gt;&lt;FQL&gt;&lt;Q&gt;VRNS-US^FE_ESTIMATE(SALES,MEAN,QTR_ROLL,5,NOW,,,'')&lt;/Q&gt;&lt;R&gt;1&lt;/R&gt;&lt;C&gt;1&lt;/C&gt;&lt;D xsi:type="xsd:double"&gt;151.05716&lt;/D&gt;&lt;/FQL&gt;&lt;FQL&gt;&lt;Q&gt;VRNS-US^FE_ESTIMATE(SALES,MEAN,QTR_ROLL,-2,NOW,,,'')&lt;/Q&gt;&lt;R&gt;1&lt;/R&gt;&lt;C&gt;1&lt;/C&gt;&lt;D xsi:type="xsd:double"&gt;126.578&lt;/D&gt;&lt;/FQL&gt;&lt;FQL&gt;&lt;Q&gt;VRNS-US^FE_ESTIMATE(SALES,MEAN,QTR_ROLL,-8,NOW,,,'')&lt;/Q&gt;&lt;R&gt;1&lt;/R&gt;&lt;C&gt;1&lt;/C&gt;&lt;D xsi:type="xsd:double"&gt;66.565&lt;/D&gt;&lt;/FQL&gt;&lt;FQL&gt;&lt;Q&gt;VRNS-US^FE_ESTIMATE(PRODLINE_SALES_2,MEAN,QTR_ROLL,-4,NOW,,,'')&lt;/Q&gt;&lt;R&gt;1&lt;/R&gt;&lt;C&gt;1&lt;/C&gt;&lt;D xsi:type="xsd:double"&gt;30.015&lt;/D&gt;&lt;/FQL&gt;&lt;FQL&gt;&lt;Q&gt;VRNS-US^FE_ESTIMATE(PRODLINE_SALES_4,MEAN,QTR_ROLL,7,NOW,,,'')&lt;/Q&gt;&lt;R&gt;1&lt;/R&gt;&lt;C&gt;1&lt;/C&gt;&lt;D xsi:type="xsd:double"&gt;118.6&lt;/D&gt;&lt;/FQL&gt;&lt;FQL&gt;&lt;Q&gt;VRNS-US^FE_ESTIMATE(PRODLINE_SALES_4,MEAN,QTR_ROLL,0,NOW,,,'')&lt;/Q&gt;&lt;R&gt;1&lt;/R&gt;&lt;C&gt;1&lt;/C&gt;&lt;D xsi:type="xsd:double"&gt;84.38&lt;/D&gt;&lt;/FQL&gt;&lt;FQL&gt;&lt;Q&gt;VRNS-US^FE_ESTIMATE(PRODLINE_SALES_4,MEAN,QTR_ROLL,-4,NOW,,,'')&lt;/Q&gt;&lt;R&gt;1&lt;/R&gt;&lt;C&gt;1&lt;/C&gt;&lt;D xsi:type="xsd:double"&gt;58.063&lt;/D&gt;&lt;/FQL&gt;&lt;FQL&gt;&lt;Q&gt;VRNS-US^FE_ESTIMATE(PRODLINE_SALES_4,MEAN,QTR_ROLL,-8,NOW,,,'')&lt;/Q&gt;&lt;R&gt;1&lt;/R&gt;&lt;C&gt;1&lt;/C&gt;&lt;D xsi:type="xsd:double"&gt;34.086&lt;/D&gt;&lt;/FQL&gt;&lt;FQL&gt;&lt;Q&gt;VRNS-US^FE_ESTIMATE(PRODLINE_SALES_3,MEAN,QTR_ROLL,5,NOW,,,'')&lt;/Q&gt;&lt;R&gt;1&lt;/R&gt;&lt;C&gt;1&lt;/C&gt;&lt;D xsi:type="xsd:double"&gt;0&lt;/D&gt;&lt;/FQL&gt;&lt;FQL&gt;&lt;Q&gt;VRNS-US^FE_ESTIMATE(PRODLINE_SALES_3,MEAN,QTR_ROLL,1,NOW,,,'')&lt;/Q&gt;&lt;R&gt;1&lt;/R&gt;&lt;C&gt;1&lt;/C&gt;&lt;D xsi:type="xsd:double"&gt;0&lt;/D&gt;&lt;/FQL&gt;&lt;FQL&gt;&lt;Q&gt;VRNS-US^FE_ESTIMATE(PRODLINE_SALES_3,MEAN,QTR_ROLL,-3,NOW,,,'')&lt;/Q&gt;&lt;R&gt;1&lt;/R&gt;&lt;C&gt;1&lt;/C&gt;&lt;D xsi:type="xsd:double"&gt;0.324&lt;/D&gt;&lt;/FQL&gt;&lt;FQL&gt;&lt;Q&gt;VRNS-US^FE_ESTIMATE(ARR,MEAN,QTR_ROLL,6,NOW,,,'')&lt;/Q&gt;&lt;R&gt;1&lt;/R&gt;&lt;C&gt;1&lt;/C&gt;&lt;D xsi:type="xsd:double"&gt;591.3936&lt;/D&gt;&lt;/FQL&gt;&lt;FQL&gt;&lt;Q&gt;VRNS-US^FE_ESTIMATE(ARR,MEAN,QTR_ROLL,2,NOW,,,'')&lt;/Q&gt;&lt;R&gt;1&lt;/R&gt;&lt;C&gt;1&lt;/C&gt;&lt;D xsi:type="xsd:double"&gt;486.6609&lt;/D&gt;&lt;/FQL&gt;&lt;FQL&gt;&lt;Q&gt;VRNS-US^FE_ESTIMATE(ARR,MEAN,QTR_ROLL,-6,NOW,,,'')&lt;/Q&gt;&lt;R&gt;1&lt;/R&gt;&lt;C&gt;1&lt;/C&gt;&lt;D xsi:type="xsd:double"&gt;287.3&lt;/D&gt;&lt;/FQL&gt;&lt;FQL&gt;&lt;Q&gt;VRNS-US^FE_ESTIMATE(FCF,MEAN,QTR_ROLL,2,NOW,,,'')&lt;/Q&gt;&lt;R&gt;1&lt;/R&gt;&lt;C&gt;1&lt;/C&gt;&lt;D xsi:type="xsd:double"&gt;3.48&lt;/D&gt;&lt;/FQL&gt;&lt;FQL&gt;&lt;Q&gt;VRNS-US^FE_ESTIMATE(FCF,MEAN,QTR_ROLL,-6,NOW,,,'')&lt;/Q&gt;&lt;R&gt;1&lt;/R&gt;&lt;C&gt;1&lt;/C&gt;&lt;D xsi:type="xsd:double"&gt;4.5065&lt;/D&gt;&lt;/FQL&gt;&lt;FQL&gt;&lt;Q&gt;VRNS-US^FE_ESTIMATE(CAPEX,MEAN,QTR_ROLL,3,NOW,,,'')&lt;/Q&gt;&lt;R&gt;1&lt;/R&gt;&lt;C&gt;1&lt;/C&gt;&lt;D xsi:type="xsd:double"&gt;3.5695012&lt;/D&gt;&lt;/FQL&gt;&lt;FQL&gt;&lt;Q&gt;VRNS-US^FE_ESTIMATE(CAPEX,MEAN,QTR_ROLL,-1,NOW,,,'')&lt;/Q&gt;&lt;R&gt;1&lt;/R&gt;&lt;C&gt;1&lt;/C&gt;&lt;D xsi:type="xsd:double"&gt;3.495&lt;/D&gt;&lt;/FQL&gt;&lt;FQL&gt;&lt;Q&gt;VRNS-US^FE_ESTIMATE(CFO,MEAN,QTR_ROLL,0,NOW,,,'')&lt;/Q&gt;&lt;R&gt;1&lt;/R&gt;&lt;C&gt;1&lt;/C&gt;&lt;D xsi:type="xsd:double"&gt;-14.5&lt;/D&gt;&lt;/FQL&gt;&lt;FQL&gt;&lt;Q&gt;VRNS-US^FE_ESTIMATE(RD_EXP,MEAN,ANN_ROLL,1,NOW,,,'')&lt;/Q&gt;&lt;R&gt;1&lt;/R&gt;&lt;C&gt;1&lt;/C&gt;&lt;D xsi:type="xsd:double"&gt;125.714355&lt;/D&gt;&lt;/FQL&gt;&lt;FQL&gt;&lt;Q&gt;VRNS-US^FE_ESTIMATE(PRODLINE_SALES_3,MEAN,ANN_ROLL,3,NOW,,,'')&lt;/Q&gt;&lt;R&gt;1&lt;/R&gt;&lt;C&gt;1&lt;/C&gt;&lt;D xsi:type="xsd:double"&gt;0&lt;/D&gt;&lt;/FQL&gt;&lt;FQL&gt;&lt;Q&gt;VRNS-US^FE_ESTIMATE(CFO,MEAN,ANN_ROLL,-1,NOW,,,'')&lt;/Q&gt;&lt;R&gt;1&lt;/R&gt;&lt;C&gt;1&lt;/C&gt;&lt;D xsi:type="xsd:double"&gt;-5.849111&lt;/D&gt;&lt;/FQL&gt;&lt;FQL&gt;&lt;Q&gt;VRNS-US^FE_ESTIMATE(NETBG,MEAN,QTR_ROLL,6,NOW,,,'')&lt;/Q&gt;&lt;R&gt;1&lt;/R&gt;&lt;C&gt;1&lt;/C&gt;&lt;D xsi:type="xsd:double"&gt;35.654114&lt;/D&gt;&lt;/FQL&gt;&lt;FQL&gt;&lt;Q&gt;VRNS-US^FE_ESTIMATE(PTPA,MEAN,QTR_ROLL,0,NOW,,,'')&lt;/Q&gt;&lt;R&gt;1&lt;/R&gt;&lt;C&gt;1&lt;/C&gt;&lt;D xsi:type="xsd:double"&gt;1.5954286&lt;/D&gt;&lt;/FQL&gt;&lt;FQL&gt;&lt;Q&gt;VRNS-US^FE_ESTIMATE(S_M_EXP,MEAN,QTR_ROLL,0,NOW,,,'')&lt;/Q&gt;&lt;R&gt;1&lt;/R&gt;&lt;C&gt;1&lt;/C&gt;&lt;D xsi:type="xsd:double"&gt;54.803463&lt;/D&gt;&lt;/FQL&gt;&lt;FQL&gt;&lt;Q&gt;VRNS-US^FE_ESTIMATE(COS,MEAN,QTR_ROLL,6,NOW,,,'')&lt;/Q&gt;&lt;R&gt;1&lt;/R&gt;&lt;C&gt;1&lt;/C&gt;&lt;D xsi:type="xsd:double"&gt;21.624222&lt;/D&gt;&lt;/FQL&gt;&lt;FQL&gt;&lt;Q&gt;VRNS-US^FE_ESTIMATE(PRODLINE_SALES_2,MEAN,QTR_ROLL,-5,NOW,,,'')&lt;/Q&gt;&lt;R&gt;1&lt;/R&gt;&lt;C&gt;1&lt;/C&gt;&lt;D xsi:type="xsd:double"&gt;29.671&lt;/D&gt;&lt;/FQL&gt;&lt;FQL&gt;&lt;Q&gt;VRNS-US^FE_ESTIMATE(GROSSINCOME,MEAN,ANN_ROLL,-1,NOW,,,'')&lt;/Q&gt;&lt;R&gt;1&lt;/R&gt;&lt;C&gt;1&lt;/C&gt;&lt;D xsi:type="xsd:double"&gt;253.98367&lt;/D&gt;&lt;/FQL&gt;&lt;FQL&gt;&lt;Q&gt;VRNS-US^FE_ESTIMATE(PRODLINE_SALES_4,MEAN,ANN_ROLL,3,NOW,,,'')&lt;/Q&gt;&lt;R&gt;1&lt;/R&gt;&lt;C&gt;1&lt;/C&gt;&lt;D xsi:type="xsd:double"&gt;602.35736&lt;/D&gt;&lt;/FQL&gt;&lt;FQL&gt;&lt;Q&gt;VRNS-US^FE_ESTIMATE(NETBG,MEAN,ANN_ROLL,4,NOW,,,'')&lt;/Q&gt;&lt;R&gt;1&lt;/R&gt;&lt;C&gt;1&lt;/C&gt;&lt;D xsi:type="xsd:double"&gt;84.9&lt;/D&gt;&lt;/FQL&gt;&lt;FQL&gt;&lt;Q&gt;VRNS-US^FE_ESTIMATE(NETBG,MEAN,QTR_ROLL,-3,NOW,,,'')&lt;/Q&gt;&lt;R&gt;1&lt;/R&gt;&lt;C&gt;1&lt;/C&gt;&lt;D xsi:type="xsd:double"&gt;5.65&lt;/D&gt;&lt;/FQL&gt;&lt;FQL&gt;&lt;Q&gt;VRNS-US^FE_ESTIMATE(G_A_EXP,MEAN,QTR_ROLL,8,NOW,,,'')&lt;/Q&gt;&lt;R&gt;1&lt;/R&gt;&lt;C&gt;1&lt;/C&gt;&lt;D xsi:type="xsd:double"&gt;14.5&lt;/D&gt;&lt;/FQL&gt;&lt;FQL&gt;&lt;Q&gt;VRNS-US^FE_ESTIMATE(RD_EXP,MEAN,QTR_ROLL,-3,NOW,,,'')&lt;/Q&gt;&lt;R&gt;1&lt;/R&gt;&lt;C&gt;1&lt;/C&gt;&lt;D xsi:type="xsd:double"&gt;24.596&lt;/D&gt;&lt;/FQL&gt;&lt;FQL&gt;&lt;Q&gt;VRNS-US^FE_ESTIMATE(SALES,MEAN,QTR_ROLL,3,NOW,,,'')&lt;/Q&gt;&lt;R&gt;1&lt;/R&gt;&lt;C&gt;1&lt;/C&gt;&lt;D xsi:type="xsd:double"&gt;116.5355&lt;/D&gt;&lt;/FQL&gt;&lt;FQL&gt;&lt;Q&gt;VRNS-US^FE_ESTIMATE(PRODLINE_SALES_4,MEAN,QTR_ROLL,5,NOW,,,'')&lt;/Q&gt;&lt;R&gt;1&lt;/R&gt;&lt;C&gt;1&lt;/C&gt;&lt;D xsi:type="xsd:double"&gt;125.3151&lt;/D&gt;&lt;/FQL&gt;&lt;FQL&gt;&lt;Q&gt;VRNS-US^FE_ESTIMATE(PRODLINE_SALES_3,MEAN,QTR_ROLL,-8,NOW,,,'')&lt;/Q&gt;&lt;R&gt;1&lt;/R&gt;&lt;C&gt;1&lt;/C&gt;&lt;D xsi:type="xsd:double"&gt;0.24&lt;/D&gt;&lt;/FQL&gt;&lt;FQL&gt;&lt;Q&gt;VRNS-US^FE_ESTIMATE(FCF,MEAN,QTR_ROLL,5,NOW,,,'')&lt;/Q&gt;&lt;R&gt;1&lt;/R&gt;&lt;C&gt;1&lt;/C&gt;&lt;D xsi:type="xsd:double"&gt;-1.5&lt;/D&gt;&lt;/FQL&gt;&lt;FQL&gt;&lt;Q&gt;VRNS-US^FE_ESTIMATE(CAPEX,MEAN,QTR_ROLL,-2,NOW,,,'')&lt;/Q&gt;&lt;R&gt;1&lt;/R&gt;&lt;C&gt;1&lt;/C&gt;&lt;D xsi:type="xsd:double"&gt;6.3914285&lt;/D&gt;&lt;/FQL&gt;&lt;FQL&gt;&lt;Q&gt;VRNS-US^FF_FISCAL_DATE(QTR_R,0,,,,"DATE")&lt;/Q&gt;&lt;R&gt;1&lt;/R&gt;&lt;C&gt;1&lt;/C&gt;&lt;D xsi:type="xsd:string"&gt;06/30/2022&lt;/D&gt;&lt;/FQL&gt;&lt;/Schema&gt;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tc={2B152582-66D3-489F-A3E0-4A7FCCB6B6DA}</author>
    <author>tc={FECF446B-5A20-480C-851C-AF502E03FC27}</author>
  </authors>
  <commentList>
    <comment ref="AJ7" authorId="0" shapeId="0" xr:uid="{2B152582-66D3-489F-A3E0-4A7FCCB6B6DA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be confirmed with comparative column in S-4/A (sec.gov).</t>
      </text>
    </comment>
    <comment ref="AJ8" authorId="1" shapeId="0" xr:uid="{FECF446B-5A20-480C-851C-AF502E03FC27}">
      <text>
        <t>[Threaded comment]
Your version of Excel allows you to read this threaded comment; however, any edits to it will get removed if the file is opened in a newer version of Excel. Learn more: https://go.microsoft.com/fwlink/?linkid=870924
Comment:
    Can be confirmed with comparative column in ex_266096.htm (sec.gov).</t>
      </text>
    </comment>
  </commentList>
</comments>
</file>

<file path=xl/sharedStrings.xml><?xml version="1.0" encoding="utf-8"?>
<sst xmlns="http://schemas.openxmlformats.org/spreadsheetml/2006/main" count="1357" uniqueCount="269">
  <si>
    <t>This sheet contains FactSet XML data for use with this workbook's =FDS codes.  Modifying the worksheet's contents may damage the workbook's =FDS functionality.</t>
  </si>
  <si>
    <t>AVEPOINT, INC.</t>
  </si>
  <si>
    <t>UNAUDITED</t>
  </si>
  <si>
    <t>Q3 2024</t>
  </si>
  <si>
    <t>Prior period presentation has been adjusted to conform to current period presentation</t>
  </si>
  <si>
    <t>In millions, except per share amounts</t>
  </si>
  <si>
    <t>GAAP INCOME STATEMENT</t>
  </si>
  <si>
    <t>Q1'20</t>
  </si>
  <si>
    <t>Q2'20</t>
  </si>
  <si>
    <t>Q3'20</t>
  </si>
  <si>
    <t>Q4'20</t>
  </si>
  <si>
    <t>Q1'21</t>
  </si>
  <si>
    <t>Q2'21</t>
  </si>
  <si>
    <t>Q3'21</t>
  </si>
  <si>
    <t>Q4'21</t>
  </si>
  <si>
    <t>Q1'22</t>
  </si>
  <si>
    <t>Q2'22</t>
  </si>
  <si>
    <t>Q3'22</t>
  </si>
  <si>
    <t>Q4'22</t>
  </si>
  <si>
    <t>Q1'23</t>
  </si>
  <si>
    <t>Q2'23</t>
  </si>
  <si>
    <t>Q3'23</t>
  </si>
  <si>
    <t>Q4'23</t>
  </si>
  <si>
    <t>Q1'24</t>
  </si>
  <si>
    <t>Q2'24</t>
  </si>
  <si>
    <t>Q3'24</t>
  </si>
  <si>
    <t>FY'20</t>
  </si>
  <si>
    <t>FY'21</t>
  </si>
  <si>
    <t>FY'22</t>
  </si>
  <si>
    <t>FY'23</t>
  </si>
  <si>
    <t>SaaS</t>
  </si>
  <si>
    <t>Term License &amp; Support</t>
  </si>
  <si>
    <t>Services</t>
  </si>
  <si>
    <t>Per Q/K</t>
  </si>
  <si>
    <r>
      <t xml:space="preserve">Maintenance </t>
    </r>
    <r>
      <rPr>
        <vertAlign val="superscript"/>
        <sz val="10"/>
        <color theme="1"/>
        <rFont val="Bierstadt"/>
        <family val="2"/>
      </rPr>
      <t>(1)(5)</t>
    </r>
  </si>
  <si>
    <t>Global</t>
  </si>
  <si>
    <t>Total Revenues</t>
  </si>
  <si>
    <t>√</t>
  </si>
  <si>
    <r>
      <t xml:space="preserve">Cost of Revenues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</si>
  <si>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Gross Profit </t>
    </r>
    <r>
      <rPr>
        <b/>
        <vertAlign val="superscript"/>
        <sz val="10"/>
        <color theme="1"/>
        <rFont val="Bierstadt"/>
        <family val="2"/>
      </rPr>
      <t>(5)</t>
    </r>
  </si>
  <si>
    <t>Q4'20 (Implied)</t>
  </si>
  <si>
    <r>
      <t xml:space="preserve">Research &amp; Development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</si>
  <si>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Sales &amp; Marketing </t>
    </r>
    <r>
      <rPr>
        <vertAlign val="superscript"/>
        <sz val="10"/>
        <color theme="1"/>
        <rFont val="Bierstadt"/>
        <family val="2"/>
      </rPr>
      <t>(2)(3)(4)(5)</t>
    </r>
  </si>
  <si>
    <r>
      <t xml:space="preserve">General &amp; Administrative </t>
    </r>
    <r>
      <rPr>
        <vertAlign val="superscript"/>
        <sz val="10"/>
        <color theme="1"/>
        <rFont val="Bierstadt"/>
        <family val="2"/>
      </rPr>
      <t>(2)(4)(5)</t>
    </r>
  </si>
  <si>
    <r>
      <t xml:space="preserve">Total Operating Expenses </t>
    </r>
    <r>
      <rPr>
        <b/>
        <vertAlign val="superscript"/>
        <sz val="10"/>
        <color theme="1"/>
        <rFont val="Bierstadt"/>
        <family val="2"/>
      </rPr>
      <t>(5)</t>
    </r>
  </si>
  <si>
    <t>Operating Income (Loss)</t>
  </si>
  <si>
    <r>
      <t xml:space="preserve">Other income (expense), net </t>
    </r>
    <r>
      <rPr>
        <vertAlign val="superscript"/>
        <sz val="10"/>
        <color theme="1"/>
        <rFont val="Bierstadt"/>
        <family val="2"/>
      </rPr>
      <t>(6)</t>
    </r>
  </si>
  <si>
    <t>Q4'21 (Implied)</t>
  </si>
  <si>
    <t>Income (Loss) Before Income Taxes</t>
  </si>
  <si>
    <t>Income tax expense (benefit)</t>
  </si>
  <si>
    <t>Net Income (Loss)</t>
  </si>
  <si>
    <t>Net income attributable to noncontrolling interest</t>
  </si>
  <si>
    <t>Net loss attributable to AvePoint, Inc.</t>
  </si>
  <si>
    <t>Q4'22 (Implied)</t>
  </si>
  <si>
    <t>Deemed dividends on preferred stock</t>
  </si>
  <si>
    <t>Net Income (Loss) Available to common shareholders</t>
  </si>
  <si>
    <t>Per Q</t>
  </si>
  <si>
    <t>Net Income (Loss) Per Share of Common Stock</t>
  </si>
  <si>
    <t>Basic</t>
  </si>
  <si>
    <t>Diluted</t>
  </si>
  <si>
    <t>Weighted Average Number of Shares</t>
  </si>
  <si>
    <t>(1) INCLUDES PERPETUAL LICENSE REVENUE AS FOLLOWS:</t>
  </si>
  <si>
    <t>(2) INCLUDES STOCK-BASED COMPENSATION AS FOLLOWS:</t>
  </si>
  <si>
    <t>Cost of Revenues</t>
  </si>
  <si>
    <t>Research &amp; Development</t>
  </si>
  <si>
    <t>Sales &amp; Marketing</t>
  </si>
  <si>
    <t>General &amp; Administrative</t>
  </si>
  <si>
    <t>Total Stock-Based Compensation</t>
  </si>
  <si>
    <t>(3) INCLUDES AMORTIZATION OF ACQUIRED INTANGIBLE ASSETS AS FOLLOWS:</t>
  </si>
  <si>
    <t>Total Amortization of Acquired Intangible Assets</t>
  </si>
  <si>
    <t>(4) INCLUDES DEPRECIATION &amp; AMORTIZATION AS FOLLOWS:</t>
  </si>
  <si>
    <t>Total Depreciation &amp; Amortization</t>
  </si>
  <si>
    <t>(5) AS REPORTED IN ORIGINAL QUARTERLY &amp; ANNUAL FILINGS:</t>
  </si>
  <si>
    <t>Maintenance Revenue</t>
  </si>
  <si>
    <t>n/a</t>
  </si>
  <si>
    <t>Perpetual License Revenue</t>
  </si>
  <si>
    <t>Gross Profit</t>
  </si>
  <si>
    <t>Depreciation and amortization expenses</t>
  </si>
  <si>
    <t>Total Operating Expenses</t>
  </si>
  <si>
    <t>(6) AS REPORTED IN ORIGINAL QUARTERLY &amp; ANNUAL FILINGS:</t>
  </si>
  <si>
    <t>Change in value of earn-out and warrant liabilities</t>
  </si>
  <si>
    <t>Interest income, net</t>
  </si>
  <si>
    <t>Other income (expense), net</t>
  </si>
  <si>
    <t>In millions</t>
  </si>
  <si>
    <t>BALANCE SHEET (GAAP)</t>
  </si>
  <si>
    <t>ASSETS</t>
  </si>
  <si>
    <t>Current Assets:</t>
  </si>
  <si>
    <t>Cash and cash equivalents</t>
  </si>
  <si>
    <t>Short-term investments</t>
  </si>
  <si>
    <t>Accounts receivable, net of allowance of $856 and $926, respectively</t>
  </si>
  <si>
    <r>
      <t xml:space="preserve">Prepaid expenses and other current assets </t>
    </r>
    <r>
      <rPr>
        <vertAlign val="superscript"/>
        <sz val="10"/>
        <color theme="1"/>
        <rFont val="Bierstadt"/>
        <family val="2"/>
      </rPr>
      <t>(1)</t>
    </r>
  </si>
  <si>
    <t>Total Current Assets</t>
  </si>
  <si>
    <t>Long-Term Assets:</t>
  </si>
  <si>
    <t>Property and equipment, net</t>
  </si>
  <si>
    <r>
      <t xml:space="preserve">Goodwill </t>
    </r>
    <r>
      <rPr>
        <vertAlign val="superscript"/>
        <sz val="10"/>
        <color theme="1"/>
        <rFont val="Bierstadt"/>
        <family val="2"/>
      </rPr>
      <t>(1)</t>
    </r>
  </si>
  <si>
    <r>
      <t xml:space="preserve">Other intangible assets, net </t>
    </r>
    <r>
      <rPr>
        <vertAlign val="superscript"/>
        <sz val="10"/>
        <color theme="1"/>
        <rFont val="Bierstadt"/>
        <family val="2"/>
      </rPr>
      <t>(1)</t>
    </r>
  </si>
  <si>
    <t>Operating lease right-of-use assets</t>
  </si>
  <si>
    <t>Deferred contract costs</t>
  </si>
  <si>
    <r>
      <t xml:space="preserve">Other assets </t>
    </r>
    <r>
      <rPr>
        <vertAlign val="superscript"/>
        <sz val="10"/>
        <color theme="1"/>
        <rFont val="Bierstadt"/>
        <family val="2"/>
      </rPr>
      <t>(1)</t>
    </r>
  </si>
  <si>
    <t>Total Long-Term Assets</t>
  </si>
  <si>
    <t>Total Assets</t>
  </si>
  <si>
    <t>LIABILITIES AND STOCKHOLDERS' EQUITY</t>
  </si>
  <si>
    <t>Current Liabilities:</t>
  </si>
  <si>
    <t>Accounts payable</t>
  </si>
  <si>
    <t>Accrued expenses and other liabilities</t>
  </si>
  <si>
    <t>Current portion of unearned revenue</t>
  </si>
  <si>
    <t>Total Current Liabilities</t>
  </si>
  <si>
    <t>Long-Term Liabilities:</t>
  </si>
  <si>
    <t>Long-term operating lease liabilities</t>
  </si>
  <si>
    <t>Long-term portion of unearned revenue</t>
  </si>
  <si>
    <t>Share-based awards classified as liabilities</t>
  </si>
  <si>
    <t>Earn-out liabilities</t>
  </si>
  <si>
    <r>
      <t xml:space="preserve">Other non-current liabilities </t>
    </r>
    <r>
      <rPr>
        <vertAlign val="superscript"/>
        <sz val="10"/>
        <color theme="1"/>
        <rFont val="Bierstadt"/>
        <family val="2"/>
      </rPr>
      <t>(1)</t>
    </r>
  </si>
  <si>
    <t>Total Long-Term Liabilities</t>
  </si>
  <si>
    <t>Total Liabilities</t>
  </si>
  <si>
    <t>Stockholders' Equity:</t>
  </si>
  <si>
    <t>Share Capital</t>
  </si>
  <si>
    <t>Redeemable convertible preferred stock:</t>
  </si>
  <si>
    <t>Redemption value of common shares</t>
  </si>
  <si>
    <t>Share-based awards</t>
  </si>
  <si>
    <t>Redeemable noncontrolling interest</t>
  </si>
  <si>
    <t>Total mezzanine equity</t>
  </si>
  <si>
    <t xml:space="preserve">Common stock, $.0001 par value, 1,000,000 shares authorized, 186,657 issued and outstanding </t>
  </si>
  <si>
    <t>Additional paid-in capital</t>
  </si>
  <si>
    <t>Treasury stock, at cost</t>
  </si>
  <si>
    <t>Accumulated other comprehensive income (loss)</t>
  </si>
  <si>
    <t>Accumulated deficit</t>
  </si>
  <si>
    <t>Noncontrolling interest</t>
  </si>
  <si>
    <t>Total Stockholders' Equity</t>
  </si>
  <si>
    <t>Total Liabilities, Mezzanine Equity and Stockholders' Equity</t>
  </si>
  <si>
    <t>(1) AS REPORTED IN ORIGINAL QUARTERLY &amp; ANNUAL FILINGS:</t>
  </si>
  <si>
    <t>Prepaid rent</t>
  </si>
  <si>
    <t>Prepaid expenses and other current assets</t>
  </si>
  <si>
    <t>Goodwill and other intangible assets, net</t>
  </si>
  <si>
    <t>Long-Term Unbilled Receivables</t>
  </si>
  <si>
    <t>Other assets</t>
  </si>
  <si>
    <t>Warranty liabilities</t>
  </si>
  <si>
    <t>Other non-current liabilities</t>
  </si>
  <si>
    <t>CASH FLOW STATEMENT</t>
  </si>
  <si>
    <t>Cash Flows From Operating Activities:</t>
  </si>
  <si>
    <t>GAAP Net Income (Loss)</t>
  </si>
  <si>
    <t>Reconciling Adjustments:</t>
  </si>
  <si>
    <r>
      <t xml:space="preserve">Depreciation &amp; Amortization </t>
    </r>
    <r>
      <rPr>
        <vertAlign val="superscript"/>
        <sz val="10"/>
        <color theme="1"/>
        <rFont val="Bierstadt"/>
        <family val="2"/>
      </rPr>
      <t>(1)</t>
    </r>
  </si>
  <si>
    <r>
      <t xml:space="preserve">Operating Lease Right-of-Use Assets Expenses </t>
    </r>
    <r>
      <rPr>
        <vertAlign val="superscript"/>
        <sz val="10"/>
        <color theme="1"/>
        <rFont val="Bierstadt"/>
        <family val="2"/>
      </rPr>
      <t>(1)</t>
    </r>
  </si>
  <si>
    <t>Foreign Currency Remeasurement Loss (Gain)</t>
  </si>
  <si>
    <t>Stock-Based Compensation</t>
  </si>
  <si>
    <t>Deferred Income Taxes</t>
  </si>
  <si>
    <r>
      <t xml:space="preserve">Other </t>
    </r>
    <r>
      <rPr>
        <vertAlign val="superscript"/>
        <sz val="10"/>
        <color theme="1"/>
        <rFont val="Bierstadt"/>
        <family val="2"/>
      </rPr>
      <t>(1)</t>
    </r>
  </si>
  <si>
    <t>Change in Value of Earn-out and Warrant Liabilities</t>
  </si>
  <si>
    <t>Changes in Assets and Liabilities</t>
  </si>
  <si>
    <r>
      <t xml:space="preserve">Accounts receivable </t>
    </r>
    <r>
      <rPr>
        <vertAlign val="superscript"/>
        <sz val="10"/>
        <color theme="1"/>
        <rFont val="Bierstadt"/>
        <family val="2"/>
      </rPr>
      <t>(1)</t>
    </r>
  </si>
  <si>
    <r>
      <t xml:space="preserve">Deferred contract costs and other assets </t>
    </r>
    <r>
      <rPr>
        <vertAlign val="superscript"/>
        <sz val="10"/>
        <color theme="1"/>
        <rFont val="Bierstadt"/>
        <family val="2"/>
      </rPr>
      <t>(1)</t>
    </r>
  </si>
  <si>
    <t>Accounts payable, accrued expenses, operating lease liabilities and other liabilities</t>
  </si>
  <si>
    <t>Deferred revenue</t>
  </si>
  <si>
    <t>Accrued rent obligation</t>
  </si>
  <si>
    <t>Net Cash Provided by (Used in) Operating Activities</t>
  </si>
  <si>
    <t>Cash Flows From Investing Activities:</t>
  </si>
  <si>
    <r>
      <t xml:space="preserve">Maturities of investments </t>
    </r>
    <r>
      <rPr>
        <vertAlign val="superscript"/>
        <sz val="10"/>
        <color theme="1"/>
        <rFont val="Bierstadt"/>
        <family val="2"/>
      </rPr>
      <t>(1)</t>
    </r>
  </si>
  <si>
    <r>
      <t xml:space="preserve">Purchases of investments </t>
    </r>
    <r>
      <rPr>
        <vertAlign val="superscript"/>
        <sz val="10"/>
        <color theme="1"/>
        <rFont val="Bierstadt"/>
        <family val="2"/>
      </rPr>
      <t>(1)</t>
    </r>
  </si>
  <si>
    <t>Purchase of property and equipment</t>
  </si>
  <si>
    <t>Purchase of APXT shares</t>
  </si>
  <si>
    <t>Cash paid in business combinations and asset acquisitions, net of cash acquired</t>
  </si>
  <si>
    <t>Capitalization of internal use software</t>
  </si>
  <si>
    <t>Net Cash Provided by (Used in) Investing Activities</t>
  </si>
  <si>
    <t>Cash Flows From Financing Activities:</t>
  </si>
  <si>
    <t>Payments of capital leases</t>
  </si>
  <si>
    <t>Payment of debt issuance costs</t>
  </si>
  <si>
    <t>Payments for redemption of Series B preferred stock</t>
  </si>
  <si>
    <t>Equity issuance costs</t>
  </si>
  <si>
    <t>Proceeds from issuance of Common stock</t>
  </si>
  <si>
    <t>Collection of promissory notes</t>
  </si>
  <si>
    <t>Payments of transaction fees</t>
  </si>
  <si>
    <t>Proceeds from stock option exercises</t>
  </si>
  <si>
    <t>Payment of net cash settlement for management options</t>
  </si>
  <si>
    <t>Purchase of common stock</t>
  </si>
  <si>
    <t>Proceeds from recapitalization of APXT shares, net of issuance costs</t>
  </si>
  <si>
    <t xml:space="preserve">Redemption of redeemable convertible preferred stock </t>
  </si>
  <si>
    <t>Redemption of legacy AvePoint common stock</t>
  </si>
  <si>
    <t>Proceeds from sale of common shares of subsidiary</t>
  </si>
  <si>
    <t>Collection of non recourse promissory notes</t>
  </si>
  <si>
    <t>Redemption of nonctrolling interest</t>
  </si>
  <si>
    <t>Purchase of public warrants</t>
  </si>
  <si>
    <t>Net Cash Provided by (Used in) Financing Activities</t>
  </si>
  <si>
    <t>Effect of Exchange Rate on Cash</t>
  </si>
  <si>
    <t>Increase (Decrease) in Cash, Cash Equivalents and Restricted Cash</t>
  </si>
  <si>
    <t>Cash, Cash Equivalents and Restricted Cash at Beginning of Period</t>
  </si>
  <si>
    <t>Cash, Cash Equivalents and Restricted Cash at End of Period</t>
  </si>
  <si>
    <t>Depreciation &amp; Amortization</t>
  </si>
  <si>
    <t>Operating Lease Right-of-Use Assets Expenses</t>
  </si>
  <si>
    <t>Provision for Doubtful Accounts</t>
  </si>
  <si>
    <t>Loss (Gain) on Disposal of Property and Equipment</t>
  </si>
  <si>
    <t>Other</t>
  </si>
  <si>
    <t>Accounts receivable and long-term unbilled receivables</t>
  </si>
  <si>
    <t>Accounts receivable</t>
  </si>
  <si>
    <t>Deferred contract costs and other assets</t>
  </si>
  <si>
    <t>Maturities (purchases) of short term investments</t>
  </si>
  <si>
    <t>Maturities of investments</t>
  </si>
  <si>
    <t>Purchases of investments</t>
  </si>
  <si>
    <t>In millions, except percentages and customer counts</t>
  </si>
  <si>
    <t>Metric</t>
  </si>
  <si>
    <t>Revenue by Geography</t>
  </si>
  <si>
    <t>North America</t>
  </si>
  <si>
    <t>NA</t>
  </si>
  <si>
    <t>EMEA</t>
  </si>
  <si>
    <t>APAC</t>
  </si>
  <si>
    <t>Customer Metrics</t>
  </si>
  <si>
    <t>Total Annual Recurring Revenue</t>
  </si>
  <si>
    <t>Gross Retention Rate (reported)</t>
  </si>
  <si>
    <t>-</t>
  </si>
  <si>
    <t>Gross Retention Rate (FX adjusted)</t>
  </si>
  <si>
    <t>Net Retention Rate (reported)</t>
  </si>
  <si>
    <t>Net Retention Rate (FX adjusted)</t>
  </si>
  <si>
    <t>Total Customers</t>
  </si>
  <si>
    <t>% Customers with 500+ Employees - 2+ Products</t>
  </si>
  <si>
    <t>% Customers with 500+ Employees - 4+ Products</t>
  </si>
  <si>
    <t>% Customers with 500+ Employees - 2 Suites</t>
  </si>
  <si>
    <t>Customers &gt; $100K ARR</t>
  </si>
  <si>
    <t>Customers &gt; $250K ARR</t>
  </si>
  <si>
    <t>SaaS / Term License Remaining Performance Obligation</t>
  </si>
  <si>
    <t>Total Remaining Performance Obligation</t>
  </si>
  <si>
    <t>Remaining Performance Obligation - Next Twelve Months</t>
  </si>
  <si>
    <t>ARR Breakdown</t>
  </si>
  <si>
    <t>Channel ARR</t>
  </si>
  <si>
    <t>Direct ARR</t>
  </si>
  <si>
    <t>Enterprise ARR (5,000+ seats)</t>
  </si>
  <si>
    <t>Mid-Market ARR (500-5,000 seats)</t>
  </si>
  <si>
    <t>SMB ARR (&lt;500 seats)</t>
  </si>
  <si>
    <t>New Customer ARR</t>
  </si>
  <si>
    <t>Existing Customer ARR</t>
  </si>
  <si>
    <t>Control Suite ARR</t>
  </si>
  <si>
    <t>Modernization Suite ARR</t>
  </si>
  <si>
    <t>Resilience Suite ARR</t>
  </si>
  <si>
    <t>North America ARR</t>
  </si>
  <si>
    <t>EMEA ARR</t>
  </si>
  <si>
    <t>APAC ARR</t>
  </si>
  <si>
    <t>Professional &amp; Administrative Services</t>
  </si>
  <si>
    <t>Finance &amp; Insurance</t>
  </si>
  <si>
    <t>Federal Government</t>
  </si>
  <si>
    <t>Manufacturing &amp; Production</t>
  </si>
  <si>
    <t>State &amp; Local Government</t>
  </si>
  <si>
    <t>Construction &amp; Engineering</t>
  </si>
  <si>
    <t>Healthcare &amp; Social Assistance</t>
  </si>
  <si>
    <t>Retail, Leisure &amp; Consumer Services</t>
  </si>
  <si>
    <t>Information Technology</t>
  </si>
  <si>
    <t>Life Sciences &amp; Pharma</t>
  </si>
  <si>
    <t>Energy &amp; Utilities</t>
  </si>
  <si>
    <t>Education</t>
  </si>
  <si>
    <t>In millions, except percentages</t>
  </si>
  <si>
    <t>NON-GAAP RECONCILIATION</t>
  </si>
  <si>
    <t>GAAP Gross Profit</t>
  </si>
  <si>
    <t>Stock-based compensation expense</t>
  </si>
  <si>
    <t>Amortization of acquired intangible assets</t>
  </si>
  <si>
    <t>Non-GAAP Gross Profit</t>
  </si>
  <si>
    <t>Non-GAAP Gross Margin</t>
  </si>
  <si>
    <t>GAAP Research &amp; Development</t>
  </si>
  <si>
    <t>Non-GAAP Research &amp; Development</t>
  </si>
  <si>
    <t>Non-GAAP Research &amp; Development as % of revenues</t>
  </si>
  <si>
    <t>GAAP Sales &amp; Marketing</t>
  </si>
  <si>
    <t>Non-GAAP Sales &amp; Marketing</t>
  </si>
  <si>
    <t>Non-GAAP Sales &amp; Marketing as % of revenues</t>
  </si>
  <si>
    <t>GAAP General &amp; Administrative</t>
  </si>
  <si>
    <t>Non-GAAP General &amp; Administrative</t>
  </si>
  <si>
    <t>Non-GAAP General &amp; Administrative as % of revenues</t>
  </si>
  <si>
    <t>GAAP Operating Income (Loss)</t>
  </si>
  <si>
    <t>Non-GAAP Operating Income</t>
  </si>
  <si>
    <t>Non-GAAP Operating Margin</t>
  </si>
  <si>
    <t>H4sIAAAAAAAEAM2QvU7DMBSF0wZEEDyEdyIrbVNKhywEBBIdilKxVFVxrCti1bGDf5DSx+gLgx2lMLAwcgffa0vnu8cnGARB8OnKd1+XQ3c8L5mh1a2UO7RqG9BowUpFVBujF1CaSZGNk3GKJzjBSYxyy41VkAmwRhEeo6UtOaNP0K7kDkQmLOennl98Y7cddttjcQGKEc72pOSQE1rB75erlWwW8AG8u90xapwNpw0d96x3FeWybogCFT0SXRVsD0EYRIdB0WoDNc4l59DpNH4A4TbQY79/t26baY+A19F63asKo5h4i1GtqVSclT8ZpP77fwmgnM3IlE6vR/NJCsnNfLOJhn3c52E/nPjhP1r15i6+AHbunQYnAgAA</t>
  </si>
  <si>
    <t>Issuance of notes receivable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</si>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</sst>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"/>
    <numFmt numFmtId="165" formatCode="0.00_);\(0.00\)"/>
    <numFmt numFmtId="166" formatCode="0.0%"/>
    <numFmt numFmtId="167" formatCode="&quot;$&quot;#,##0"/>
    <numFmt numFmtId="168" formatCode="&quot;$&quot;#,##0.000"/>
    <numFmt numFmtId="169" formatCode="&quot;$&quot;#,##0.00"/>
    <numFmt numFmtId="170" formatCode="&quot;$&quot;#,##0.00000"/>
    <numFmt numFmtId="171" formatCode="_-* #,##0.00_-;\-* #,##0.00_-;_-* &quot;-&quot;??_-;_-@_-"/>
    <numFmt numFmtId="172" formatCode="_([$€-2]\ * #,##0.00_);_([$€-2]\ * \(#,##0.00\);_([$€-2]\ * &quot;-&quot;??_);_(@_)"/>
    <numFmt numFmtId="173" formatCode="0.0"/>
    <numFmt numFmtId="174" formatCode="#,##0.0"/>
    <numFmt numFmtId="175" formatCode="_(* #,##0.000_);_(* \(#,##0.0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i/>
      <sz val="10"/>
      <color theme="1"/>
      <name val="Bierstadt"/>
      <family val="2"/>
    </font>
    <font>
      <sz val="10"/>
      <color theme="1"/>
      <name val="Bierstadt"/>
      <family val="2"/>
    </font>
    <font>
      <sz val="10"/>
      <name val="Bierstadt"/>
      <family val="2"/>
    </font>
    <font>
      <b/>
      <sz val="10"/>
      <color theme="1"/>
      <name val="Bierstadt"/>
      <family val="2"/>
    </font>
    <font>
      <b/>
      <u val="singleAccounting"/>
      <sz val="10"/>
      <color theme="1"/>
      <name val="Bierstadt"/>
      <family val="2"/>
    </font>
    <font>
      <i/>
      <sz val="10"/>
      <name val="Bierstadt"/>
      <family val="2"/>
    </font>
    <font>
      <b/>
      <sz val="10"/>
      <name val="Bierstadt"/>
      <family val="2"/>
    </font>
    <font>
      <b/>
      <sz val="10"/>
      <color rgb="FF0000FF"/>
      <name val="Bierstadt"/>
      <family val="2"/>
    </font>
    <font>
      <sz val="10"/>
      <color rgb="FF000000"/>
      <name val="Times New Roman"/>
      <family val="1"/>
    </font>
    <font>
      <sz val="8"/>
      <name val="Arial"/>
      <family val="2"/>
    </font>
    <font>
      <b/>
      <u val="singleAccounting"/>
      <sz val="10"/>
      <name val="Bierstadt"/>
      <family val="2"/>
    </font>
    <font>
      <sz val="7"/>
      <name val="Bierstadt"/>
      <family val="2"/>
    </font>
    <font>
      <sz val="8"/>
      <name val="Bierstadt"/>
      <family val="2"/>
    </font>
    <font>
      <sz val="10"/>
      <color rgb="FFFF0000"/>
      <name val="Bierstadt"/>
      <family val="2"/>
    </font>
    <font>
      <b/>
      <vertAlign val="superscript"/>
      <sz val="10"/>
      <color theme="1"/>
      <name val="Bierstadt"/>
      <family val="2"/>
    </font>
    <font>
      <vertAlign val="superscript"/>
      <sz val="10"/>
      <color theme="1"/>
      <name val="Bierstadt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4" fontId="1" fillId="0" borderId="0" applyFont="0" applyFill="0" applyBorder="0" applyAlignment="0" applyProtection="0"/>
    <xf numFmtId="0" fontId="1" fillId="0" borderId="0"/>
    <xf numFmtId="171" fontId="14" fillId="0" borderId="0" applyFont="0" applyFill="0" applyBorder="0" applyAlignment="0" applyProtection="0"/>
    <xf numFmtId="172" fontId="14" fillId="0" borderId="0"/>
    <xf numFmtId="43" fontId="1" fillId="0" borderId="0" applyFont="0" applyFill="0" applyBorder="0" applyAlignment="0" applyProtection="0"/>
  </cellStyleXfs>
  <cellXfs count="181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applyFont="1"/>
    <xf numFmtId="9" fontId="7" fillId="0" borderId="0" xfId="1" applyFont="1" applyBorder="1" applyAlignment="1">
      <alignment horizontal="center"/>
    </xf>
    <xf numFmtId="168" fontId="7" fillId="0" borderId="0" xfId="0" applyNumberFormat="1" applyFont="1" applyAlignment="1">
      <alignment horizontal="center"/>
    </xf>
    <xf numFmtId="0" fontId="9" fillId="3" borderId="4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0" borderId="6" xfId="0" applyNumberFormat="1" applyFont="1" applyBorder="1" applyAlignment="1">
      <alignment horizontal="center"/>
    </xf>
    <xf numFmtId="0" fontId="6" fillId="0" borderId="5" xfId="0" applyFont="1" applyBorder="1"/>
    <xf numFmtId="0" fontId="8" fillId="0" borderId="7" xfId="0" applyFont="1" applyBorder="1"/>
    <xf numFmtId="164" fontId="8" fillId="0" borderId="3" xfId="0" applyNumberFormat="1" applyFont="1" applyBorder="1" applyAlignment="1">
      <alignment horizontal="center"/>
    </xf>
    <xf numFmtId="164" fontId="8" fillId="0" borderId="8" xfId="0" applyNumberFormat="1" applyFont="1" applyBorder="1" applyAlignment="1">
      <alignment horizontal="center"/>
    </xf>
    <xf numFmtId="169" fontId="6" fillId="0" borderId="0" xfId="0" applyNumberFormat="1" applyFont="1"/>
    <xf numFmtId="164" fontId="6" fillId="0" borderId="0" xfId="0" applyNumberFormat="1" applyFont="1"/>
    <xf numFmtId="9" fontId="10" fillId="0" borderId="0" xfId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left" indent="1"/>
    </xf>
    <xf numFmtId="0" fontId="8" fillId="0" borderId="0" xfId="0" applyFont="1" applyAlignment="1">
      <alignment horizontal="center"/>
    </xf>
    <xf numFmtId="0" fontId="8" fillId="0" borderId="5" xfId="0" applyFont="1" applyBorder="1"/>
    <xf numFmtId="164" fontId="11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8" fillId="0" borderId="12" xfId="0" applyFont="1" applyBorder="1"/>
    <xf numFmtId="164" fontId="8" fillId="0" borderId="13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6" fillId="0" borderId="5" xfId="0" applyFont="1" applyBorder="1" applyAlignment="1">
      <alignment horizontal="left" wrapText="1" indent="1"/>
    </xf>
    <xf numFmtId="3" fontId="7" fillId="0" borderId="0" xfId="0" applyNumberFormat="1" applyFont="1" applyAlignment="1">
      <alignment horizontal="center"/>
    </xf>
    <xf numFmtId="0" fontId="6" fillId="0" borderId="9" xfId="0" applyFont="1" applyBorder="1" applyAlignment="1">
      <alignment horizontal="left" wrapText="1" indent="1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left" wrapText="1" indent="1"/>
    </xf>
    <xf numFmtId="0" fontId="8" fillId="0" borderId="15" xfId="0" applyFont="1" applyBorder="1"/>
    <xf numFmtId="164" fontId="11" fillId="0" borderId="16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164" fontId="8" fillId="0" borderId="17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6" fillId="0" borderId="5" xfId="6" applyFont="1" applyBorder="1"/>
    <xf numFmtId="164" fontId="7" fillId="0" borderId="0" xfId="1" applyNumberFormat="1" applyFont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12" fillId="0" borderId="0" xfId="0" applyNumberFormat="1" applyFont="1" applyAlignment="1">
      <alignment horizontal="center"/>
    </xf>
    <xf numFmtId="0" fontId="8" fillId="0" borderId="18" xfId="0" applyFont="1" applyBorder="1"/>
    <xf numFmtId="164" fontId="11" fillId="0" borderId="19" xfId="0" applyNumberFormat="1" applyFont="1" applyBorder="1" applyAlignment="1">
      <alignment horizontal="center"/>
    </xf>
    <xf numFmtId="164" fontId="8" fillId="0" borderId="19" xfId="0" applyNumberFormat="1" applyFont="1" applyBorder="1" applyAlignment="1">
      <alignment horizontal="center"/>
    </xf>
    <xf numFmtId="164" fontId="8" fillId="0" borderId="20" xfId="0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164" fontId="11" fillId="0" borderId="10" xfId="0" applyNumberFormat="1" applyFont="1" applyBorder="1" applyAlignment="1">
      <alignment horizontal="center"/>
    </xf>
    <xf numFmtId="166" fontId="7" fillId="0" borderId="0" xfId="1" applyNumberFormat="1" applyFont="1" applyAlignment="1">
      <alignment horizontal="center"/>
    </xf>
    <xf numFmtId="168" fontId="6" fillId="0" borderId="0" xfId="0" applyNumberFormat="1" applyFont="1"/>
    <xf numFmtId="168" fontId="11" fillId="0" borderId="0" xfId="0" applyNumberFormat="1" applyFont="1" applyAlignment="1">
      <alignment horizontal="center"/>
    </xf>
    <xf numFmtId="9" fontId="7" fillId="0" borderId="0" xfId="1" applyFont="1" applyAlignment="1">
      <alignment horizontal="center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168" fontId="6" fillId="0" borderId="6" xfId="0" applyNumberFormat="1" applyFont="1" applyBorder="1" applyAlignment="1">
      <alignment horizontal="center"/>
    </xf>
    <xf numFmtId="164" fontId="7" fillId="0" borderId="0" xfId="1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73" fontId="6" fillId="0" borderId="0" xfId="0" applyNumberFormat="1" applyFont="1"/>
    <xf numFmtId="0" fontId="5" fillId="0" borderId="0" xfId="0" applyFont="1" applyAlignment="1">
      <alignment horizontal="left" vertical="center" indent="1"/>
    </xf>
    <xf numFmtId="164" fontId="7" fillId="0" borderId="34" xfId="0" applyNumberFormat="1" applyFont="1" applyBorder="1" applyAlignment="1">
      <alignment horizontal="center"/>
    </xf>
    <xf numFmtId="9" fontId="7" fillId="0" borderId="10" xfId="1" applyFont="1" applyBorder="1" applyAlignment="1">
      <alignment horizontal="center"/>
    </xf>
    <xf numFmtId="0" fontId="9" fillId="2" borderId="21" xfId="0" applyFont="1" applyFill="1" applyBorder="1" applyAlignment="1">
      <alignment horizontal="center" vertical="center"/>
    </xf>
    <xf numFmtId="0" fontId="15" fillId="2" borderId="22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15" fillId="2" borderId="23" xfId="0" applyFont="1" applyFill="1" applyBorder="1" applyAlignment="1">
      <alignment horizontal="center" vertical="center"/>
    </xf>
    <xf numFmtId="0" fontId="6" fillId="0" borderId="1" xfId="0" applyFont="1" applyBorder="1"/>
    <xf numFmtId="164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10" xfId="0" applyFont="1" applyBorder="1"/>
    <xf numFmtId="164" fontId="7" fillId="0" borderId="10" xfId="0" applyNumberFormat="1" applyFont="1" applyBorder="1" applyAlignment="1">
      <alignment horizontal="center"/>
    </xf>
    <xf numFmtId="164" fontId="7" fillId="0" borderId="11" xfId="0" applyNumberFormat="1" applyFont="1" applyBorder="1" applyAlignment="1">
      <alignment horizontal="center"/>
    </xf>
    <xf numFmtId="0" fontId="8" fillId="0" borderId="0" xfId="0" applyFont="1" applyAlignment="1">
      <alignment vertical="center"/>
    </xf>
    <xf numFmtId="0" fontId="6" fillId="0" borderId="29" xfId="0" applyFont="1" applyBorder="1"/>
    <xf numFmtId="164" fontId="7" fillId="0" borderId="29" xfId="0" applyNumberFormat="1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164" fontId="7" fillId="0" borderId="30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 vertical="center"/>
    </xf>
    <xf numFmtId="9" fontId="7" fillId="0" borderId="0" xfId="1" applyFont="1" applyBorder="1" applyAlignment="1">
      <alignment horizontal="center" vertical="center"/>
    </xf>
    <xf numFmtId="166" fontId="7" fillId="0" borderId="0" xfId="0" applyNumberFormat="1" applyFont="1" applyAlignment="1">
      <alignment horizontal="center"/>
    </xf>
    <xf numFmtId="0" fontId="6" fillId="0" borderId="27" xfId="0" applyFont="1" applyBorder="1"/>
    <xf numFmtId="166" fontId="7" fillId="0" borderId="27" xfId="0" applyNumberFormat="1" applyFont="1" applyBorder="1" applyAlignment="1">
      <alignment horizontal="center"/>
    </xf>
    <xf numFmtId="9" fontId="7" fillId="0" borderId="27" xfId="1" applyFont="1" applyFill="1" applyBorder="1" applyAlignment="1">
      <alignment horizontal="center" vertical="center"/>
    </xf>
    <xf numFmtId="9" fontId="7" fillId="0" borderId="27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3" fontId="7" fillId="0" borderId="27" xfId="0" applyNumberFormat="1" applyFont="1" applyBorder="1" applyAlignment="1">
      <alignment horizontal="center"/>
    </xf>
    <xf numFmtId="3" fontId="7" fillId="0" borderId="28" xfId="0" applyNumberFormat="1" applyFont="1" applyBorder="1" applyAlignment="1">
      <alignment horizontal="center"/>
    </xf>
    <xf numFmtId="9" fontId="7" fillId="0" borderId="0" xfId="1" applyFont="1" applyFill="1" applyBorder="1" applyAlignment="1">
      <alignment horizontal="center"/>
    </xf>
    <xf numFmtId="9" fontId="7" fillId="0" borderId="6" xfId="1" applyFont="1" applyBorder="1" applyAlignment="1">
      <alignment horizontal="center"/>
    </xf>
    <xf numFmtId="9" fontId="7" fillId="0" borderId="27" xfId="1" applyFont="1" applyFill="1" applyBorder="1" applyAlignment="1">
      <alignment horizontal="center"/>
    </xf>
    <xf numFmtId="9" fontId="7" fillId="0" borderId="27" xfId="1" applyFont="1" applyBorder="1" applyAlignment="1">
      <alignment horizontal="center"/>
    </xf>
    <xf numFmtId="9" fontId="7" fillId="0" borderId="28" xfId="1" applyFont="1" applyBorder="1" applyAlignment="1">
      <alignment horizontal="center"/>
    </xf>
    <xf numFmtId="3" fontId="7" fillId="0" borderId="0" xfId="1" applyNumberFormat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6" fillId="0" borderId="31" xfId="0" applyFont="1" applyBorder="1"/>
    <xf numFmtId="0" fontId="7" fillId="0" borderId="32" xfId="0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1" fontId="7" fillId="0" borderId="3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9" fontId="7" fillId="0" borderId="1" xfId="1" applyFont="1" applyFill="1" applyBorder="1" applyAlignment="1">
      <alignment horizontal="center"/>
    </xf>
    <xf numFmtId="9" fontId="6" fillId="0" borderId="1" xfId="0" applyNumberFormat="1" applyFont="1" applyBorder="1" applyAlignment="1">
      <alignment horizontal="center"/>
    </xf>
    <xf numFmtId="9" fontId="7" fillId="0" borderId="1" xfId="1" applyFont="1" applyBorder="1" applyAlignment="1">
      <alignment horizontal="center"/>
    </xf>
    <xf numFmtId="9" fontId="7" fillId="0" borderId="2" xfId="1" applyFont="1" applyBorder="1" applyAlignment="1">
      <alignment horizontal="center"/>
    </xf>
    <xf numFmtId="9" fontId="6" fillId="0" borderId="27" xfId="0" applyNumberFormat="1" applyFont="1" applyBorder="1" applyAlignment="1">
      <alignment horizontal="center"/>
    </xf>
    <xf numFmtId="9" fontId="7" fillId="0" borderId="11" xfId="1" applyFont="1" applyBorder="1" applyAlignment="1">
      <alignment horizontal="center"/>
    </xf>
    <xf numFmtId="164" fontId="7" fillId="0" borderId="35" xfId="0" applyNumberFormat="1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169" fontId="7" fillId="0" borderId="0" xfId="0" applyNumberFormat="1" applyFont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7" fontId="7" fillId="0" borderId="0" xfId="0" applyNumberFormat="1" applyFont="1" applyAlignment="1">
      <alignment horizontal="center"/>
    </xf>
    <xf numFmtId="9" fontId="11" fillId="0" borderId="0" xfId="1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 vertical="center"/>
    </xf>
    <xf numFmtId="164" fontId="11" fillId="0" borderId="8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164" fontId="11" fillId="0" borderId="14" xfId="0" applyNumberFormat="1" applyFont="1" applyBorder="1" applyAlignment="1">
      <alignment horizontal="center"/>
    </xf>
    <xf numFmtId="165" fontId="11" fillId="0" borderId="0" xfId="0" applyNumberFormat="1" applyFont="1" applyAlignment="1">
      <alignment horizontal="center"/>
    </xf>
    <xf numFmtId="165" fontId="11" fillId="0" borderId="6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6" xfId="0" applyNumberFormat="1" applyFont="1" applyBorder="1" applyAlignment="1">
      <alignment horizontal="center"/>
    </xf>
    <xf numFmtId="170" fontId="16" fillId="0" borderId="0" xfId="0" applyNumberFormat="1" applyFont="1" applyAlignment="1">
      <alignment horizontal="center"/>
    </xf>
    <xf numFmtId="0" fontId="8" fillId="0" borderId="5" xfId="0" applyFont="1" applyBorder="1" applyAlignment="1">
      <alignment horizontal="left" indent="1"/>
    </xf>
    <xf numFmtId="164" fontId="17" fillId="0" borderId="0" xfId="5" applyNumberFormat="1" applyFont="1" applyAlignment="1">
      <alignment horizontal="center"/>
    </xf>
    <xf numFmtId="44" fontId="17" fillId="0" borderId="0" xfId="5" applyFont="1" applyAlignment="1">
      <alignment horizontal="center"/>
    </xf>
    <xf numFmtId="164" fontId="11" fillId="0" borderId="0" xfId="1" applyNumberFormat="1" applyFont="1" applyFill="1" applyBorder="1" applyAlignment="1">
      <alignment horizontal="center"/>
    </xf>
    <xf numFmtId="164" fontId="7" fillId="0" borderId="0" xfId="0" applyNumberFormat="1" applyFont="1" applyAlignment="1">
      <alignment horizontal="left"/>
    </xf>
    <xf numFmtId="0" fontId="5" fillId="0" borderId="5" xfId="0" applyFont="1" applyBorder="1"/>
    <xf numFmtId="166" fontId="10" fillId="0" borderId="0" xfId="1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6" fontId="10" fillId="0" borderId="6" xfId="1" applyNumberFormat="1" applyFont="1" applyBorder="1" applyAlignment="1">
      <alignment horizontal="center"/>
    </xf>
    <xf numFmtId="0" fontId="5" fillId="0" borderId="9" xfId="0" applyFont="1" applyBorder="1"/>
    <xf numFmtId="166" fontId="10" fillId="0" borderId="10" xfId="1" applyNumberFormat="1" applyFont="1" applyBorder="1" applyAlignment="1">
      <alignment horizontal="center"/>
    </xf>
    <xf numFmtId="166" fontId="10" fillId="0" borderId="11" xfId="1" applyNumberFormat="1" applyFont="1" applyBorder="1" applyAlignment="1">
      <alignment horizontal="center"/>
    </xf>
    <xf numFmtId="9" fontId="7" fillId="0" borderId="10" xfId="1" applyFont="1" applyFill="1" applyBorder="1" applyAlignment="1">
      <alignment horizontal="center"/>
    </xf>
    <xf numFmtId="167" fontId="11" fillId="0" borderId="0" xfId="0" applyNumberFormat="1" applyFont="1" applyAlignment="1">
      <alignment horizontal="center"/>
    </xf>
    <xf numFmtId="174" fontId="7" fillId="0" borderId="0" xfId="0" applyNumberFormat="1" applyFont="1" applyAlignment="1">
      <alignment horizontal="center"/>
    </xf>
    <xf numFmtId="174" fontId="7" fillId="0" borderId="10" xfId="0" applyNumberFormat="1" applyFont="1" applyBorder="1" applyAlignment="1">
      <alignment horizontal="center"/>
    </xf>
    <xf numFmtId="166" fontId="7" fillId="0" borderId="0" xfId="1" applyNumberFormat="1" applyFont="1" applyFill="1" applyBorder="1" applyAlignment="1">
      <alignment horizontal="center"/>
    </xf>
    <xf numFmtId="174" fontId="11" fillId="0" borderId="0" xfId="0" applyNumberFormat="1" applyFont="1" applyAlignment="1">
      <alignment horizontal="center"/>
    </xf>
    <xf numFmtId="174" fontId="11" fillId="0" borderId="6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4" fontId="11" fillId="0" borderId="11" xfId="0" applyNumberFormat="1" applyFont="1" applyBorder="1" applyAlignment="1">
      <alignment horizontal="center"/>
    </xf>
    <xf numFmtId="9" fontId="11" fillId="0" borderId="0" xfId="1" applyFont="1" applyAlignment="1">
      <alignment horizontal="right"/>
    </xf>
    <xf numFmtId="0" fontId="11" fillId="0" borderId="0" xfId="0" applyFont="1" applyAlignment="1">
      <alignment horizontal="right"/>
    </xf>
    <xf numFmtId="0" fontId="8" fillId="0" borderId="15" xfId="0" applyFont="1" applyBorder="1" applyAlignment="1">
      <alignment horizontal="left"/>
    </xf>
    <xf numFmtId="164" fontId="6" fillId="0" borderId="10" xfId="0" applyNumberFormat="1" applyFont="1" applyBorder="1" applyAlignment="1">
      <alignment horizontal="center"/>
    </xf>
    <xf numFmtId="164" fontId="18" fillId="0" borderId="0" xfId="0" applyNumberFormat="1" applyFont="1"/>
    <xf numFmtId="0" fontId="7" fillId="0" borderId="0" xfId="0" applyFont="1"/>
    <xf numFmtId="0" fontId="6" fillId="0" borderId="0" xfId="0" applyFont="1" applyAlignment="1">
      <alignment horizontal="left" indent="1"/>
    </xf>
    <xf numFmtId="173" fontId="7" fillId="0" borderId="0" xfId="0" applyNumberFormat="1" applyFont="1" applyAlignment="1">
      <alignment horizontal="center"/>
    </xf>
    <xf numFmtId="9" fontId="7" fillId="0" borderId="0" xfId="1" applyFont="1" applyFill="1" applyAlignment="1">
      <alignment horizontal="center"/>
    </xf>
    <xf numFmtId="166" fontId="7" fillId="0" borderId="0" xfId="1" applyNumberFormat="1" applyFont="1" applyFill="1" applyAlignment="1">
      <alignment horizontal="center"/>
    </xf>
    <xf numFmtId="0" fontId="18" fillId="0" borderId="0" xfId="0" applyFont="1"/>
    <xf numFmtId="169" fontId="11" fillId="0" borderId="3" xfId="0" applyNumberFormat="1" applyFont="1" applyBorder="1" applyAlignment="1">
      <alignment horizontal="center"/>
    </xf>
    <xf numFmtId="0" fontId="21" fillId="0" borderId="0" xfId="0" applyFont="1"/>
    <xf numFmtId="175" fontId="6" fillId="0" borderId="0" xfId="9" applyNumberFormat="1" applyFont="1"/>
    <xf numFmtId="9" fontId="6" fillId="0" borderId="0" xfId="1" applyFont="1"/>
    <xf numFmtId="9" fontId="6" fillId="0" borderId="0" xfId="0" applyNumberFormat="1" applyFont="1" applyAlignment="1">
      <alignment horizontal="center"/>
    </xf>
    <xf numFmtId="9" fontId="6" fillId="0" borderId="32" xfId="0" applyNumberFormat="1" applyFont="1" applyBorder="1" applyAlignment="1">
      <alignment horizontal="center"/>
    </xf>
    <xf numFmtId="9" fontId="7" fillId="0" borderId="32" xfId="1" applyFont="1" applyBorder="1" applyAlignment="1">
      <alignment horizontal="center"/>
    </xf>
    <xf numFmtId="9" fontId="7" fillId="0" borderId="33" xfId="1" applyFont="1" applyBorder="1" applyAlignment="1">
      <alignment horizontal="center"/>
    </xf>
    <xf numFmtId="9" fontId="7" fillId="0" borderId="10" xfId="0" applyNumberFormat="1" applyFont="1" applyBorder="1" applyAlignment="1">
      <alignment horizontal="center"/>
    </xf>
    <xf numFmtId="9" fontId="7" fillId="0" borderId="0" xfId="0" applyNumberFormat="1" applyFont="1" applyAlignment="1">
      <alignment horizontal="center"/>
    </xf>
    <xf numFmtId="164" fontId="7" fillId="0" borderId="0" xfId="1" applyNumberFormat="1" applyFont="1" applyFill="1" applyAlignment="1">
      <alignment horizontal="center"/>
    </xf>
    <xf numFmtId="166" fontId="6" fillId="0" borderId="0" xfId="1" applyNumberFormat="1" applyFont="1"/>
    <xf numFmtId="3" fontId="7" fillId="0" borderId="0" xfId="1" applyNumberFormat="1" applyFont="1" applyFill="1" applyAlignment="1">
      <alignment horizontal="center"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</cellXfs>
  <cellStyles count="10">
    <cellStyle name="Comma" xfId="9" builtinId="3"/>
    <cellStyle name="Comma 2" xfId="7" xr:uid="{34286DF9-17B4-4878-B7A9-E1BA6C18D340}"/>
    <cellStyle name="Currency" xfId="5" builtinId="4"/>
    <cellStyle name="Normal" xfId="0" builtinId="0"/>
    <cellStyle name="Normal 2" xfId="3" xr:uid="{E3BD5F28-F7D8-4C33-B5D8-F3EED5F621EC}"/>
    <cellStyle name="Normal 3" xfId="4" xr:uid="{62080E1F-E7FF-44F9-89B2-F31D77E20C29}"/>
    <cellStyle name="Normal 40" xfId="6" xr:uid="{D1B60A35-4B0B-41F4-AB3B-994F89BB300E}"/>
    <cellStyle name="Normal 5" xfId="8" xr:uid="{4FA6B48C-806C-4A52-A241-DF63383F0A31}"/>
    <cellStyle name="Normal 8" xfId="2" xr:uid="{3306CB99-6C7D-4628-9E39-B1E0A380377B}"/>
    <cellStyle name="Percent" xfId="1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lizabeth Li" id="{ED206A11-4BED-46B3-8BAA-099016A6E35B}" userId="S::elizabeth.li@avepoint.com::6f7f40ab-636a-42e2-bf7e-02d98acb57d7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J7" dT="2023-11-03T16:20:36.75" personId="{ED206A11-4BED-46B3-8BAA-099016A6E35B}" id="{2B152582-66D3-489F-A3E0-4A7FCCB6B6DA}">
    <text>Can be confirmed with comparative column in S-4/A (sec.gov).</text>
    <extLst>
      <x:ext xmlns:xltc2="http://schemas.microsoft.com/office/spreadsheetml/2020/threadedcomments2" uri="{F7C98A9C-CBB3-438F-8F68-D28B6AF4A901}">
        <xltc2:checksum>2521384551</xltc2:checksum>
        <xltc2:hyperlink startIndex="44" length="15" url="https://www.sec.gov/Archives/edgar/data/1777921/000119312521175949/d270676ds4a.htm#fintoc270676_6"/>
      </x:ext>
    </extLst>
  </threadedComment>
  <threadedComment ref="AJ8" dT="2023-11-03T16:21:56.75" personId="{ED206A11-4BED-46B3-8BAA-099016A6E35B}" id="{FECF446B-5A20-480C-851C-AF502E03FC27}">
    <text>Can be confirmed with comparative column in ex_266096.htm (sec.gov).</text>
    <extLst>
      <x:ext xmlns:xltc2="http://schemas.microsoft.com/office/spreadsheetml/2020/threadedcomments2" uri="{F7C98A9C-CBB3-438F-8F68-D28B6AF4A901}">
        <xltc2:checksum>4057109394</xltc2:checksum>
        <xltc2:hyperlink startIndex="44" length="23" url="https://www.sec.gov/Archives/edgar/data/1777921/000143774921019307/ex_266096.htm"/>
      </x:ext>
    </extLs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7E687-FA42-437F-B672-CDCFC8C1BF0D}">
  <dimension ref="A1:B2"/>
  <sheetViews>
    <sheetView workbookViewId="0"/>
  </sheetViews>
  <sheetFormatPr defaultRowHeight="14.5" x14ac:dyDescent="0.35"/>
  <sheetData>
    <row r="1" spans="1:2" x14ac:dyDescent="0.35">
      <c r="B1" t="s">
        <v>0</v>
      </c>
    </row>
    <row r="2" spans="1:2" x14ac:dyDescent="0.35"/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AA403-D0A2-49F7-8113-D998895BE5A4}">
  <dimension ref="A1"/>
  <sheetViews>
    <sheetView workbookViewId="0"/>
  </sheetViews>
  <sheetFormatPr defaultRowHeight="14.5" x14ac:dyDescent="0.35"/>
  <sheetData>
    <row r="1" spans="1:1" x14ac:dyDescent="0.35">
      <c r="A1" t="s">
        <v>266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2FB22-059A-4BA5-9930-B1BCF2BC75A9}">
  <sheetPr>
    <pageSetUpPr fitToPage="1"/>
  </sheetPr>
  <dimension ref="B1:AB81"/>
  <sheetViews>
    <sheetView showGridLines="0" tabSelected="1" zoomScale="80" zoomScaleNormal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54296875" style="1" bestFit="1" customWidth="1"/>
    <col min="3" max="3" width="5.7265625" style="38" bestFit="1" customWidth="1"/>
    <col min="4" max="4" width="6.7265625" style="38" bestFit="1" customWidth="1"/>
    <col min="5" max="9" width="6.453125" style="38" bestFit="1" customWidth="1"/>
    <col min="10" max="10" width="5.7265625" style="38" bestFit="1" customWidth="1"/>
    <col min="11" max="12" width="6.453125" style="38" bestFit="1" customWidth="1"/>
    <col min="13" max="13" width="5.7265625" style="38" bestFit="1" customWidth="1"/>
    <col min="14" max="14" width="6.453125" style="38" bestFit="1" customWidth="1"/>
    <col min="15" max="15" width="5.7265625" style="38" bestFit="1" customWidth="1"/>
    <col min="16" max="16" width="6.453125" style="38" bestFit="1" customWidth="1"/>
    <col min="17" max="19" width="5.7265625" style="38" bestFit="1" customWidth="1"/>
    <col min="20" max="20" width="6.453125" style="38" bestFit="1" customWidth="1"/>
    <col min="21" max="21" width="5.90625" style="38" bestFit="1" customWidth="1"/>
    <col min="22" max="22" width="1.453125" style="2" customWidth="1"/>
    <col min="23" max="26" width="7" style="38" customWidth="1"/>
    <col min="27" max="16384" width="8.453125" style="1"/>
  </cols>
  <sheetData>
    <row r="1" spans="2:28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U1" s="3"/>
      <c r="W1" s="20"/>
      <c r="X1" s="118"/>
      <c r="Y1" s="118"/>
      <c r="Z1" s="3"/>
    </row>
    <row r="2" spans="2:28" x14ac:dyDescent="0.3">
      <c r="B2" s="4" t="s">
        <v>1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W2" s="57"/>
      <c r="X2" s="57"/>
      <c r="Y2" s="57"/>
      <c r="Z2" s="153" t="s">
        <v>2</v>
      </c>
    </row>
    <row r="3" spans="2:28" x14ac:dyDescent="0.3">
      <c r="B3" s="4" t="s">
        <v>3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W3" s="57"/>
      <c r="X3" s="119"/>
      <c r="Y3" s="119"/>
      <c r="Z3" s="154" t="s">
        <v>4</v>
      </c>
    </row>
    <row r="4" spans="2:28" x14ac:dyDescent="0.3">
      <c r="B4" s="4"/>
      <c r="C4" s="3"/>
      <c r="D4" s="3"/>
      <c r="E4" s="5"/>
      <c r="F4" s="3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W4" s="57"/>
      <c r="X4" s="119"/>
      <c r="Y4" s="119"/>
      <c r="Z4" s="154" t="s">
        <v>5</v>
      </c>
    </row>
    <row r="5" spans="2:28" ht="13.5" customHeight="1" thickBot="1" x14ac:dyDescent="0.35">
      <c r="B5" s="34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W5" s="120"/>
      <c r="X5" s="120"/>
      <c r="Y5" s="120"/>
      <c r="Z5" s="120"/>
    </row>
    <row r="6" spans="2:28" ht="14.5" x14ac:dyDescent="0.3">
      <c r="B6" s="7" t="s">
        <v>6</v>
      </c>
      <c r="C6" s="116" t="s">
        <v>7</v>
      </c>
      <c r="D6" s="116" t="s">
        <v>8</v>
      </c>
      <c r="E6" s="116" t="s">
        <v>9</v>
      </c>
      <c r="F6" s="116" t="s">
        <v>10</v>
      </c>
      <c r="G6" s="116" t="s">
        <v>11</v>
      </c>
      <c r="H6" s="116" t="s">
        <v>12</v>
      </c>
      <c r="I6" s="116" t="s">
        <v>13</v>
      </c>
      <c r="J6" s="116" t="s">
        <v>14</v>
      </c>
      <c r="K6" s="116" t="s">
        <v>15</v>
      </c>
      <c r="L6" s="116" t="s">
        <v>16</v>
      </c>
      <c r="M6" s="116" t="s">
        <v>17</v>
      </c>
      <c r="N6" s="116" t="s">
        <v>18</v>
      </c>
      <c r="O6" s="116" t="s">
        <v>19</v>
      </c>
      <c r="P6" s="116" t="s">
        <v>20</v>
      </c>
      <c r="Q6" s="116" t="s">
        <v>21</v>
      </c>
      <c r="R6" s="116" t="s">
        <v>22</v>
      </c>
      <c r="S6" s="116" t="s">
        <v>23</v>
      </c>
      <c r="T6" s="116" t="s">
        <v>24</v>
      </c>
      <c r="U6" s="116" t="s">
        <v>25</v>
      </c>
      <c r="V6" s="9"/>
      <c r="W6" s="116" t="s">
        <v>26</v>
      </c>
      <c r="X6" s="116" t="s">
        <v>27</v>
      </c>
      <c r="Y6" s="116" t="s">
        <v>28</v>
      </c>
      <c r="Z6" s="121" t="s">
        <v>29</v>
      </c>
    </row>
    <row r="7" spans="2:28" x14ac:dyDescent="0.3">
      <c r="B7" s="42" t="s">
        <v>30</v>
      </c>
      <c r="C7" s="3">
        <v>10.243</v>
      </c>
      <c r="D7" s="3">
        <v>11.699</v>
      </c>
      <c r="E7" s="3">
        <v>14.092000000000001</v>
      </c>
      <c r="F7" s="3">
        <v>16.04</v>
      </c>
      <c r="G7" s="3">
        <v>18.259</v>
      </c>
      <c r="H7" s="3">
        <v>20.585999999999999</v>
      </c>
      <c r="I7" s="3">
        <v>22.41</v>
      </c>
      <c r="J7" s="3">
        <v>24.324999999999999</v>
      </c>
      <c r="K7" s="3">
        <v>26.553000000000001</v>
      </c>
      <c r="L7" s="3">
        <v>27.619</v>
      </c>
      <c r="M7" s="3">
        <v>29.959</v>
      </c>
      <c r="N7" s="3">
        <v>33.049000000000007</v>
      </c>
      <c r="O7" s="3">
        <v>35.512</v>
      </c>
      <c r="P7" s="3">
        <v>38.279000000000003</v>
      </c>
      <c r="Q7" s="3">
        <v>41.91</v>
      </c>
      <c r="R7" s="3">
        <v>45.26</v>
      </c>
      <c r="S7" s="3">
        <v>51.311</v>
      </c>
      <c r="T7" s="3">
        <v>53.643000000000001</v>
      </c>
      <c r="U7" s="3">
        <v>60.866</v>
      </c>
      <c r="V7" s="11"/>
      <c r="W7" s="3">
        <v>52.073999999999998</v>
      </c>
      <c r="X7" s="3">
        <v>85.58</v>
      </c>
      <c r="Y7" s="3">
        <v>117.18</v>
      </c>
      <c r="Z7" s="75">
        <v>160.96099999999998</v>
      </c>
      <c r="AB7" s="19"/>
    </row>
    <row r="8" spans="2:28" x14ac:dyDescent="0.3">
      <c r="B8" s="42" t="s">
        <v>31</v>
      </c>
      <c r="C8" s="3">
        <v>7.7439999999999998</v>
      </c>
      <c r="D8" s="3">
        <v>7.3570000000000002</v>
      </c>
      <c r="E8" s="3">
        <v>8.1709999999999994</v>
      </c>
      <c r="F8" s="3">
        <v>15.677</v>
      </c>
      <c r="G8" s="3">
        <v>8.7270000000000003</v>
      </c>
      <c r="H8" s="3">
        <v>11.087999999999999</v>
      </c>
      <c r="I8" s="3">
        <v>17.477</v>
      </c>
      <c r="J8" s="3">
        <v>13.678000000000001</v>
      </c>
      <c r="K8" s="3">
        <v>10.202</v>
      </c>
      <c r="L8" s="3">
        <v>14.010999999999999</v>
      </c>
      <c r="M8" s="3">
        <v>18.288</v>
      </c>
      <c r="N8" s="3">
        <v>14.712999999999994</v>
      </c>
      <c r="O8" s="3">
        <v>10.904</v>
      </c>
      <c r="P8" s="3">
        <v>13.276999999999999</v>
      </c>
      <c r="Q8" s="3">
        <v>16.292999999999999</v>
      </c>
      <c r="R8" s="3">
        <v>12.27</v>
      </c>
      <c r="S8" s="3">
        <v>10.005000000000001</v>
      </c>
      <c r="T8" s="3">
        <v>10.983000000000001</v>
      </c>
      <c r="U8" s="3">
        <v>14.14</v>
      </c>
      <c r="V8" s="11"/>
      <c r="W8" s="3">
        <v>38.948999999999998</v>
      </c>
      <c r="X8" s="3">
        <v>50.97</v>
      </c>
      <c r="Y8" s="3">
        <v>57.213999999999999</v>
      </c>
      <c r="Z8" s="75">
        <v>52.744</v>
      </c>
    </row>
    <row r="9" spans="2:28" x14ac:dyDescent="0.3">
      <c r="B9" s="42" t="s">
        <v>32</v>
      </c>
      <c r="C9" s="3">
        <v>7.5789999999999997</v>
      </c>
      <c r="D9" s="3">
        <v>7.7240000000000002</v>
      </c>
      <c r="E9" s="3">
        <v>10.87</v>
      </c>
      <c r="F9" s="3">
        <v>7.9669999999999996</v>
      </c>
      <c r="G9" s="3">
        <v>5.9160000000000004</v>
      </c>
      <c r="H9" s="3">
        <v>7.3019999999999996</v>
      </c>
      <c r="I9" s="3">
        <v>8.1430000000000007</v>
      </c>
      <c r="J9" s="3">
        <v>10.558</v>
      </c>
      <c r="K9" s="3">
        <v>8.9250000000000007</v>
      </c>
      <c r="L9" s="3">
        <v>9.8480000000000008</v>
      </c>
      <c r="M9" s="3">
        <v>10.458</v>
      </c>
      <c r="N9" s="3">
        <v>12.052</v>
      </c>
      <c r="O9" s="3">
        <v>9.7469999999999999</v>
      </c>
      <c r="P9" s="3">
        <v>10.066000000000001</v>
      </c>
      <c r="Q9" s="3">
        <v>11.194000000000001</v>
      </c>
      <c r="R9" s="3">
        <v>13.788</v>
      </c>
      <c r="S9" s="3">
        <v>10.481</v>
      </c>
      <c r="T9" s="3">
        <v>10.516999999999999</v>
      </c>
      <c r="U9" s="3">
        <v>10.81</v>
      </c>
      <c r="V9" s="11"/>
      <c r="W9" s="3">
        <v>34.14</v>
      </c>
      <c r="X9" s="3">
        <v>31.919</v>
      </c>
      <c r="Y9" s="3">
        <v>41.283000000000001</v>
      </c>
      <c r="Z9" s="75">
        <v>44.795000000000002</v>
      </c>
    </row>
    <row r="10" spans="2:28" ht="14.5" x14ac:dyDescent="0.3">
      <c r="B10" s="42" t="s">
        <v>34</v>
      </c>
      <c r="C10" s="3">
        <v>7.0949999999999998</v>
      </c>
      <c r="D10" s="3">
        <v>6.1760000000000002</v>
      </c>
      <c r="E10" s="3">
        <v>6.6609999999999996</v>
      </c>
      <c r="F10" s="3">
        <v>6.4379999999999997</v>
      </c>
      <c r="G10" s="3">
        <v>5.8979999999999997</v>
      </c>
      <c r="H10" s="3">
        <v>6.3680000000000003</v>
      </c>
      <c r="I10" s="3">
        <v>5.8970000000000002</v>
      </c>
      <c r="J10" s="3">
        <v>5.2770000000000001</v>
      </c>
      <c r="K10" s="3">
        <v>4.6109999999999998</v>
      </c>
      <c r="L10" s="3">
        <v>4.2229999999999999</v>
      </c>
      <c r="M10" s="3">
        <v>4.0339999999999998</v>
      </c>
      <c r="N10" s="3">
        <v>3.7940000000000005</v>
      </c>
      <c r="O10" s="3">
        <v>3.4089999999999998</v>
      </c>
      <c r="P10" s="3">
        <v>3.2469999999999999</v>
      </c>
      <c r="Q10" s="3">
        <v>3.363</v>
      </c>
      <c r="R10" s="3">
        <v>3.306</v>
      </c>
      <c r="S10" s="3">
        <v>2.7370000000000001</v>
      </c>
      <c r="T10" s="3">
        <v>2.8180000000000001</v>
      </c>
      <c r="U10" s="3">
        <v>2.988</v>
      </c>
      <c r="V10" s="11"/>
      <c r="W10" s="3">
        <v>26.37</v>
      </c>
      <c r="X10" s="3">
        <v>23.44</v>
      </c>
      <c r="Y10" s="3">
        <v>16.661999999999999</v>
      </c>
      <c r="Z10" s="75">
        <v>13.324999999999999</v>
      </c>
    </row>
    <row r="11" spans="2:28" x14ac:dyDescent="0.3">
      <c r="B11" s="15" t="s">
        <v>36</v>
      </c>
      <c r="C11" s="37">
        <v>32.661000000000001</v>
      </c>
      <c r="D11" s="164">
        <v>32.956000000000003</v>
      </c>
      <c r="E11" s="37">
        <v>39.793999999999997</v>
      </c>
      <c r="F11" s="37">
        <v>46.122</v>
      </c>
      <c r="G11" s="37">
        <v>38.799999999999997</v>
      </c>
      <c r="H11" s="37">
        <v>45.344000000000001</v>
      </c>
      <c r="I11" s="37">
        <v>53.927</v>
      </c>
      <c r="J11" s="37">
        <v>53.838000000000001</v>
      </c>
      <c r="K11" s="37">
        <v>50.291000000000004</v>
      </c>
      <c r="L11" s="37">
        <v>55.700999999999993</v>
      </c>
      <c r="M11" s="37">
        <v>62.738999999999997</v>
      </c>
      <c r="N11" s="37">
        <v>63.608000000000004</v>
      </c>
      <c r="O11" s="37">
        <v>59.571999999999996</v>
      </c>
      <c r="P11" s="37">
        <v>64.869</v>
      </c>
      <c r="Q11" s="37">
        <v>72.759999999999991</v>
      </c>
      <c r="R11" s="37">
        <v>74.623999999999995</v>
      </c>
      <c r="S11" s="37">
        <v>74.533999999999992</v>
      </c>
      <c r="T11" s="37">
        <v>77.960999999999999</v>
      </c>
      <c r="U11" s="37">
        <v>88.804000000000002</v>
      </c>
      <c r="V11" s="11"/>
      <c r="W11" s="37">
        <v>151.53299999999999</v>
      </c>
      <c r="X11" s="37">
        <v>191.90900000000002</v>
      </c>
      <c r="Y11" s="37">
        <v>232.33900000000003</v>
      </c>
      <c r="Z11" s="122">
        <v>271.82499999999999</v>
      </c>
    </row>
    <row r="12" spans="2:28" x14ac:dyDescent="0.3">
      <c r="B12" s="1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Z12" s="123"/>
    </row>
    <row r="13" spans="2:28" ht="14.65" customHeight="1" x14ac:dyDescent="0.3">
      <c r="B13" s="14" t="s">
        <v>38</v>
      </c>
      <c r="C13" s="3">
        <v>10.476000000000001</v>
      </c>
      <c r="D13" s="3">
        <v>9.1639999999999997</v>
      </c>
      <c r="E13" s="3">
        <v>10.348000000000001</v>
      </c>
      <c r="F13" s="3">
        <v>10.673999999999998</v>
      </c>
      <c r="G13" s="3">
        <v>10.853</v>
      </c>
      <c r="H13" s="3">
        <v>11.797999999999996</v>
      </c>
      <c r="I13" s="3">
        <v>15.291</v>
      </c>
      <c r="J13" s="3">
        <v>15.059000000000003</v>
      </c>
      <c r="K13" s="3">
        <v>14.776</v>
      </c>
      <c r="L13" s="3">
        <v>15.612</v>
      </c>
      <c r="M13" s="3">
        <v>17.097999999999999</v>
      </c>
      <c r="N13" s="3">
        <v>18.79</v>
      </c>
      <c r="O13" s="3">
        <v>17.89</v>
      </c>
      <c r="P13" s="3">
        <v>19.795999999999999</v>
      </c>
      <c r="Q13" s="3">
        <v>20.155999999999999</v>
      </c>
      <c r="R13" s="3">
        <v>19.617999999999999</v>
      </c>
      <c r="S13" s="3">
        <v>20.442</v>
      </c>
      <c r="T13" s="3">
        <v>18.942</v>
      </c>
      <c r="U13" s="3">
        <v>21.221</v>
      </c>
      <c r="W13" s="25">
        <v>40.661999999999999</v>
      </c>
      <c r="X13" s="25">
        <v>53.000999999999998</v>
      </c>
      <c r="Y13" s="25">
        <v>66.275999999999996</v>
      </c>
      <c r="Z13" s="52">
        <v>77.459999999999994</v>
      </c>
    </row>
    <row r="14" spans="2:28" ht="14.5" x14ac:dyDescent="0.3">
      <c r="B14" s="15" t="s">
        <v>39</v>
      </c>
      <c r="C14" s="37">
        <v>22.185000000000002</v>
      </c>
      <c r="D14" s="37">
        <v>23.792000000000002</v>
      </c>
      <c r="E14" s="37">
        <v>29.445999999999998</v>
      </c>
      <c r="F14" s="37">
        <v>35.448</v>
      </c>
      <c r="G14" s="37">
        <v>27.946999999999996</v>
      </c>
      <c r="H14" s="37">
        <v>33.546000000000006</v>
      </c>
      <c r="I14" s="37">
        <v>38.635999999999996</v>
      </c>
      <c r="J14" s="37">
        <v>38.778999999999996</v>
      </c>
      <c r="K14" s="37">
        <v>35.515000000000001</v>
      </c>
      <c r="L14" s="37">
        <v>40.088999999999992</v>
      </c>
      <c r="M14" s="37">
        <v>45.640999999999998</v>
      </c>
      <c r="N14" s="37">
        <v>44.818000000000005</v>
      </c>
      <c r="O14" s="37">
        <v>41.681999999999995</v>
      </c>
      <c r="P14" s="37">
        <v>45.073</v>
      </c>
      <c r="Q14" s="37">
        <v>52.603999999999992</v>
      </c>
      <c r="R14" s="37">
        <v>55.006</v>
      </c>
      <c r="S14" s="37">
        <v>54.091999999999992</v>
      </c>
      <c r="T14" s="37">
        <v>59.018999999999998</v>
      </c>
      <c r="U14" s="37">
        <v>67.582999999999998</v>
      </c>
      <c r="W14" s="37">
        <v>110.87099999999998</v>
      </c>
      <c r="X14" s="37">
        <v>138.90800000000002</v>
      </c>
      <c r="Y14" s="37">
        <v>166.06300000000005</v>
      </c>
      <c r="Z14" s="122">
        <v>194.36500000000001</v>
      </c>
    </row>
    <row r="15" spans="2:28" x14ac:dyDescent="0.3">
      <c r="B15" s="14"/>
      <c r="C15" s="3"/>
      <c r="D15" s="3"/>
      <c r="E15" s="3"/>
      <c r="F15" s="3"/>
      <c r="G15" s="3"/>
      <c r="H15" s="148"/>
      <c r="I15" s="148"/>
      <c r="J15" s="3"/>
      <c r="K15" s="3"/>
      <c r="L15" s="3"/>
      <c r="M15" s="148"/>
      <c r="N15" s="148"/>
      <c r="O15" s="51"/>
      <c r="P15" s="51"/>
      <c r="Q15" s="148"/>
      <c r="R15" s="44"/>
      <c r="S15" s="44"/>
      <c r="T15" s="44"/>
      <c r="U15" s="44"/>
      <c r="W15" s="25"/>
      <c r="X15" s="25"/>
      <c r="Y15" s="25"/>
      <c r="Z15" s="52"/>
    </row>
    <row r="16" spans="2:28" ht="14.5" x14ac:dyDescent="0.3">
      <c r="B16" s="14" t="s">
        <v>41</v>
      </c>
      <c r="C16" s="3">
        <v>2.9529999999999998</v>
      </c>
      <c r="D16" s="3">
        <v>2.9369999999999994</v>
      </c>
      <c r="E16" s="3">
        <v>3.0680000000000001</v>
      </c>
      <c r="F16" s="3">
        <v>3.507000000000001</v>
      </c>
      <c r="G16" s="3">
        <v>4.1740000000000004</v>
      </c>
      <c r="H16" s="3">
        <v>3.9549999999999992</v>
      </c>
      <c r="I16" s="3">
        <v>19.776</v>
      </c>
      <c r="J16" s="3">
        <v>4.2360000000000015</v>
      </c>
      <c r="K16" s="3">
        <v>6.5549999999999997</v>
      </c>
      <c r="L16" s="3">
        <v>8.0809999999999995</v>
      </c>
      <c r="M16" s="3">
        <v>9.2140000000000004</v>
      </c>
      <c r="N16" s="3">
        <v>7.5089999999999986</v>
      </c>
      <c r="O16" s="3">
        <v>9.0150000000000006</v>
      </c>
      <c r="P16" s="3">
        <v>9.2729999999999997</v>
      </c>
      <c r="Q16" s="3">
        <v>8.6430000000000007</v>
      </c>
      <c r="R16" s="3">
        <v>9.4090000000000007</v>
      </c>
      <c r="S16" s="3">
        <v>10.486000000000001</v>
      </c>
      <c r="T16" s="3">
        <v>12.503</v>
      </c>
      <c r="U16" s="3">
        <v>12.837999999999999</v>
      </c>
      <c r="W16" s="25">
        <v>12.465</v>
      </c>
      <c r="X16" s="25">
        <v>32.141000000000005</v>
      </c>
      <c r="Y16" s="25">
        <v>31.359000000000002</v>
      </c>
      <c r="Z16" s="52">
        <v>36.340000000000003</v>
      </c>
    </row>
    <row r="17" spans="2:28" ht="14.5" x14ac:dyDescent="0.3">
      <c r="B17" s="14" t="s">
        <v>42</v>
      </c>
      <c r="C17" s="3">
        <v>14.111000000000001</v>
      </c>
      <c r="D17" s="3">
        <v>14.080000000000002</v>
      </c>
      <c r="E17" s="3">
        <v>21.898</v>
      </c>
      <c r="F17" s="3">
        <v>26.734999999999996</v>
      </c>
      <c r="G17" s="3">
        <v>19.378</v>
      </c>
      <c r="H17" s="3">
        <v>29.088000000000001</v>
      </c>
      <c r="I17" s="3">
        <v>25.276</v>
      </c>
      <c r="J17" s="3">
        <v>27.126000000000001</v>
      </c>
      <c r="K17" s="3">
        <v>27.205999999999996</v>
      </c>
      <c r="L17" s="3">
        <v>27.370999999999999</v>
      </c>
      <c r="M17" s="3">
        <v>27.425000000000001</v>
      </c>
      <c r="N17" s="3">
        <v>28.636000000000006</v>
      </c>
      <c r="O17" s="3">
        <v>26.850999999999999</v>
      </c>
      <c r="P17" s="3">
        <v>27.690999999999999</v>
      </c>
      <c r="Q17" s="3">
        <v>28.436</v>
      </c>
      <c r="R17" s="3">
        <v>29.126999999999999</v>
      </c>
      <c r="S17" s="3">
        <v>29.939</v>
      </c>
      <c r="T17" s="3">
        <v>30.47</v>
      </c>
      <c r="U17" s="3">
        <v>30.05</v>
      </c>
      <c r="W17" s="25">
        <v>76.823999999999998</v>
      </c>
      <c r="X17" s="25">
        <v>100.86800000000001</v>
      </c>
      <c r="Y17" s="25">
        <v>110.63800000000001</v>
      </c>
      <c r="Z17" s="52">
        <v>112.105</v>
      </c>
    </row>
    <row r="18" spans="2:28" ht="14.5" x14ac:dyDescent="0.3">
      <c r="B18" s="14" t="s">
        <v>43</v>
      </c>
      <c r="C18" s="3">
        <v>5.1929999999999996</v>
      </c>
      <c r="D18" s="3">
        <v>5.323999999999999</v>
      </c>
      <c r="E18" s="3">
        <v>10.503</v>
      </c>
      <c r="F18" s="3">
        <v>15.998999999999997</v>
      </c>
      <c r="G18" s="3">
        <v>10.326000000000001</v>
      </c>
      <c r="H18" s="3">
        <v>11.706</v>
      </c>
      <c r="I18" s="3">
        <v>22.269000000000002</v>
      </c>
      <c r="J18" s="3">
        <v>15.088999999999997</v>
      </c>
      <c r="K18" s="3">
        <v>15.602</v>
      </c>
      <c r="L18" s="3">
        <v>16.38</v>
      </c>
      <c r="M18" s="3">
        <v>16.428999999999998</v>
      </c>
      <c r="N18" s="3">
        <v>16.720999999999997</v>
      </c>
      <c r="O18" s="3">
        <v>14.648</v>
      </c>
      <c r="P18" s="3">
        <v>15.193</v>
      </c>
      <c r="Q18" s="3">
        <v>15.837999999999999</v>
      </c>
      <c r="R18" s="3">
        <v>15.592000000000001</v>
      </c>
      <c r="S18" s="3">
        <v>16.867999999999999</v>
      </c>
      <c r="T18" s="3">
        <v>18.184000000000001</v>
      </c>
      <c r="U18" s="3">
        <v>17.042999999999999</v>
      </c>
      <c r="W18" s="25">
        <v>37.018999999999998</v>
      </c>
      <c r="X18" s="25">
        <v>59.39</v>
      </c>
      <c r="Y18" s="25">
        <v>65.132000000000005</v>
      </c>
      <c r="Z18" s="52">
        <v>61.271000000000001</v>
      </c>
    </row>
    <row r="19" spans="2:28" ht="14.5" x14ac:dyDescent="0.3">
      <c r="B19" s="15" t="s">
        <v>44</v>
      </c>
      <c r="C19" s="37">
        <v>22.256999999999998</v>
      </c>
      <c r="D19" s="37">
        <v>22.341000000000001</v>
      </c>
      <c r="E19" s="37">
        <v>35.469000000000001</v>
      </c>
      <c r="F19" s="37">
        <v>46.240999999999993</v>
      </c>
      <c r="G19" s="37">
        <v>33.878</v>
      </c>
      <c r="H19" s="37">
        <v>44.748999999999995</v>
      </c>
      <c r="I19" s="37">
        <v>67.320999999999998</v>
      </c>
      <c r="J19" s="37">
        <v>46.451000000000001</v>
      </c>
      <c r="K19" s="37">
        <v>49.363</v>
      </c>
      <c r="L19" s="37">
        <v>51.831999999999994</v>
      </c>
      <c r="M19" s="37">
        <v>53.067999999999998</v>
      </c>
      <c r="N19" s="37">
        <v>52.866</v>
      </c>
      <c r="O19" s="37">
        <v>50.513999999999996</v>
      </c>
      <c r="P19" s="37">
        <v>52.156999999999996</v>
      </c>
      <c r="Q19" s="37">
        <v>52.917000000000002</v>
      </c>
      <c r="R19" s="37">
        <v>54.128</v>
      </c>
      <c r="S19" s="37">
        <v>57.292999999999992</v>
      </c>
      <c r="T19" s="37">
        <v>61.156999999999996</v>
      </c>
      <c r="U19" s="37">
        <v>59.930999999999997</v>
      </c>
      <c r="W19" s="37">
        <v>126.30799999999999</v>
      </c>
      <c r="X19" s="37">
        <v>192.399</v>
      </c>
      <c r="Y19" s="37">
        <v>207.12900000000002</v>
      </c>
      <c r="Z19" s="122">
        <v>209.71600000000001</v>
      </c>
    </row>
    <row r="20" spans="2:28" x14ac:dyDescent="0.3">
      <c r="B20" s="1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57"/>
      <c r="P20" s="57"/>
      <c r="Q20" s="161"/>
      <c r="R20" s="174"/>
      <c r="S20" s="174"/>
      <c r="T20" s="174"/>
      <c r="U20" s="174"/>
      <c r="W20" s="124"/>
      <c r="X20" s="124"/>
      <c r="Y20" s="124"/>
      <c r="Z20" s="125"/>
    </row>
    <row r="21" spans="2:28" x14ac:dyDescent="0.3">
      <c r="B21" s="15" t="s">
        <v>45</v>
      </c>
      <c r="C21" s="37">
        <v>-7.1999999999995623E-2</v>
      </c>
      <c r="D21" s="37">
        <v>1.4510000000000005</v>
      </c>
      <c r="E21" s="37">
        <v>-6.0230000000000032</v>
      </c>
      <c r="F21" s="37">
        <v>-10.792999999999992</v>
      </c>
      <c r="G21" s="37">
        <v>-5.9310000000000045</v>
      </c>
      <c r="H21" s="37">
        <v>-11.202999999999989</v>
      </c>
      <c r="I21" s="37">
        <v>-28.685000000000002</v>
      </c>
      <c r="J21" s="37">
        <v>-7.6720000000000041</v>
      </c>
      <c r="K21" s="37">
        <v>-13.847999999999999</v>
      </c>
      <c r="L21" s="37">
        <v>-11.743000000000002</v>
      </c>
      <c r="M21" s="37">
        <v>-7.4269999999999996</v>
      </c>
      <c r="N21" s="37">
        <v>-8.0479999999999947</v>
      </c>
      <c r="O21" s="37">
        <v>-8.8320000000000007</v>
      </c>
      <c r="P21" s="37">
        <v>-7.0839999999999961</v>
      </c>
      <c r="Q21" s="37">
        <v>-0.31300000000000949</v>
      </c>
      <c r="R21" s="37">
        <v>0.87800000000000011</v>
      </c>
      <c r="S21" s="37">
        <v>-3.2010000000000005</v>
      </c>
      <c r="T21" s="37">
        <v>-2.1379999999999981</v>
      </c>
      <c r="U21" s="37">
        <v>7.652000000000001</v>
      </c>
      <c r="W21" s="37">
        <v>-15.437000000000012</v>
      </c>
      <c r="X21" s="37">
        <v>-53.490999999999985</v>
      </c>
      <c r="Y21" s="37">
        <v>-41.065999999999974</v>
      </c>
      <c r="Z21" s="122">
        <v>-15.350999999999999</v>
      </c>
    </row>
    <row r="22" spans="2:28" ht="14.5" x14ac:dyDescent="0.3">
      <c r="B22" s="14" t="s">
        <v>46</v>
      </c>
      <c r="C22" s="3">
        <v>-0.82399999999999995</v>
      </c>
      <c r="D22" s="3">
        <v>0.44399999999999995</v>
      </c>
      <c r="E22" s="3">
        <v>8.2000000000000003E-2</v>
      </c>
      <c r="F22" s="3">
        <v>-0.17200000000000015</v>
      </c>
      <c r="G22" s="3">
        <v>-0.05</v>
      </c>
      <c r="H22" s="3">
        <v>7.2999999999999995E-2</v>
      </c>
      <c r="I22" s="3">
        <v>13.407</v>
      </c>
      <c r="J22" s="3">
        <v>7.2730000000000006</v>
      </c>
      <c r="K22" s="3">
        <v>3.1039999999999996</v>
      </c>
      <c r="L22" s="3">
        <v>1.9950000000000001</v>
      </c>
      <c r="M22" s="3">
        <v>0.97700000000000009</v>
      </c>
      <c r="N22" s="3">
        <v>1.3400000000000003</v>
      </c>
      <c r="O22" s="3">
        <v>1.6279999999999999</v>
      </c>
      <c r="P22" s="3">
        <v>-2.1280000000000001</v>
      </c>
      <c r="Q22" s="3">
        <v>-1.0759999999999998</v>
      </c>
      <c r="R22" s="3">
        <v>-1.6870000000000001</v>
      </c>
      <c r="S22" s="3">
        <v>3.4039999999999999</v>
      </c>
      <c r="T22" s="3">
        <v>-6.97</v>
      </c>
      <c r="U22" s="3">
        <v>-4.5410000000000004</v>
      </c>
      <c r="W22" s="25">
        <v>-0.47000000000000014</v>
      </c>
      <c r="X22" s="25">
        <v>20.702999999999999</v>
      </c>
      <c r="Y22" s="25">
        <v>7.4160000000000004</v>
      </c>
      <c r="Z22" s="52">
        <v>-3.2629999999999999</v>
      </c>
    </row>
    <row r="23" spans="2:28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54"/>
      <c r="P23" s="54"/>
      <c r="Q23" s="162"/>
      <c r="R23" s="174"/>
      <c r="S23" s="174"/>
      <c r="T23" s="174"/>
      <c r="U23" s="174"/>
      <c r="W23" s="124"/>
      <c r="X23" s="124"/>
      <c r="Y23" s="124"/>
      <c r="Z23" s="125"/>
    </row>
    <row r="24" spans="2:28" x14ac:dyDescent="0.3">
      <c r="B24" s="24" t="s">
        <v>48</v>
      </c>
      <c r="C24" s="25">
        <v>-0.89599999999999558</v>
      </c>
      <c r="D24" s="25">
        <v>1.8950000000000005</v>
      </c>
      <c r="E24" s="25">
        <v>-5.9410000000000034</v>
      </c>
      <c r="F24" s="25">
        <v>-10.964999999999993</v>
      </c>
      <c r="G24" s="25">
        <v>-5.9810000000000043</v>
      </c>
      <c r="H24" s="25">
        <v>-11.129999999999988</v>
      </c>
      <c r="I24" s="25">
        <v>-15.278000000000002</v>
      </c>
      <c r="J24" s="25">
        <v>-0.39900000000000357</v>
      </c>
      <c r="K24" s="25">
        <v>-10.744</v>
      </c>
      <c r="L24" s="25">
        <v>-9.7480000000000011</v>
      </c>
      <c r="M24" s="25">
        <v>-6.4499999999999993</v>
      </c>
      <c r="N24" s="25">
        <v>-6.7079999999999949</v>
      </c>
      <c r="O24" s="25">
        <v>-7.2040000000000006</v>
      </c>
      <c r="P24" s="25">
        <v>-9.2119999999999962</v>
      </c>
      <c r="Q24" s="25">
        <v>-1.3890000000000093</v>
      </c>
      <c r="R24" s="25">
        <v>-0.80899999999999994</v>
      </c>
      <c r="S24" s="25">
        <v>0.2029999999999994</v>
      </c>
      <c r="T24" s="25">
        <v>-9.107999999999997</v>
      </c>
      <c r="U24" s="25">
        <v>3.1110000000000007</v>
      </c>
      <c r="V24" s="23"/>
      <c r="W24" s="25">
        <v>-15.906999999999991</v>
      </c>
      <c r="X24" s="25">
        <v>-32.787999999999997</v>
      </c>
      <c r="Y24" s="25">
        <v>-33.649999999999991</v>
      </c>
      <c r="Z24" s="52">
        <v>-18.614000000000008</v>
      </c>
      <c r="AB24" s="64"/>
    </row>
    <row r="25" spans="2:28" x14ac:dyDescent="0.3">
      <c r="B25" s="14" t="s">
        <v>49</v>
      </c>
      <c r="C25" s="3">
        <v>-0.16700000000000001</v>
      </c>
      <c r="D25" s="3">
        <v>-6.149</v>
      </c>
      <c r="E25" s="3">
        <v>6.2439999999999998</v>
      </c>
      <c r="F25" s="3">
        <v>1.1340000000000006</v>
      </c>
      <c r="G25" s="3">
        <v>-1.0389999999999999</v>
      </c>
      <c r="H25" s="3">
        <v>-7.2999999999999995E-2</v>
      </c>
      <c r="I25" s="3">
        <v>-5.5209999999999999</v>
      </c>
      <c r="J25" s="3">
        <v>7.09</v>
      </c>
      <c r="K25" s="3">
        <v>0.309</v>
      </c>
      <c r="L25" s="3">
        <v>-0.54600000000000004</v>
      </c>
      <c r="M25" s="3">
        <v>0.33600000000000002</v>
      </c>
      <c r="N25" s="3">
        <v>4.9390000000000001</v>
      </c>
      <c r="O25" s="3">
        <v>1.978</v>
      </c>
      <c r="P25" s="3">
        <v>3.3130000000000002</v>
      </c>
      <c r="Q25" s="3">
        <v>2.8410000000000002</v>
      </c>
      <c r="R25" s="3">
        <v>-5.2450000000000001</v>
      </c>
      <c r="S25" s="3">
        <v>2.157</v>
      </c>
      <c r="T25" s="3">
        <v>3.83</v>
      </c>
      <c r="U25" s="3">
        <v>0.183</v>
      </c>
      <c r="W25" s="25">
        <v>1.0620000000000005</v>
      </c>
      <c r="X25" s="25">
        <v>0.45699999999999985</v>
      </c>
      <c r="Y25" s="25">
        <v>5.0380000000000003</v>
      </c>
      <c r="Z25" s="52">
        <v>2.8870000000000013</v>
      </c>
    </row>
    <row r="26" spans="2:28" x14ac:dyDescent="0.3">
      <c r="B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W26" s="124"/>
      <c r="X26" s="124"/>
      <c r="Y26" s="124"/>
      <c r="Z26" s="125"/>
    </row>
    <row r="27" spans="2:28" x14ac:dyDescent="0.3">
      <c r="B27" s="15" t="s">
        <v>50</v>
      </c>
      <c r="C27" s="37">
        <v>-0.72899999999999554</v>
      </c>
      <c r="D27" s="37">
        <v>8.0440000000000005</v>
      </c>
      <c r="E27" s="37">
        <v>-12.185000000000002</v>
      </c>
      <c r="F27" s="37">
        <v>-12.098999999999993</v>
      </c>
      <c r="G27" s="37">
        <v>-4.9420000000000046</v>
      </c>
      <c r="H27" s="37">
        <v>-11.056999999999988</v>
      </c>
      <c r="I27" s="37">
        <v>-9.7570000000000014</v>
      </c>
      <c r="J27" s="37">
        <v>-7.4890000000000034</v>
      </c>
      <c r="K27" s="37">
        <v>-11.052999999999999</v>
      </c>
      <c r="L27" s="37">
        <v>-9.2020000000000017</v>
      </c>
      <c r="M27" s="37">
        <v>-6.7859999999999996</v>
      </c>
      <c r="N27" s="37">
        <v>-11.646999999999995</v>
      </c>
      <c r="O27" s="37">
        <v>-9.1820000000000004</v>
      </c>
      <c r="P27" s="37">
        <v>-12.524999999999997</v>
      </c>
      <c r="Q27" s="37">
        <v>-4.2300000000000093</v>
      </c>
      <c r="R27" s="37">
        <v>4.4359999999999999</v>
      </c>
      <c r="S27" s="37">
        <v>-1.9540000000000006</v>
      </c>
      <c r="T27" s="37">
        <v>-12.937999999999997</v>
      </c>
      <c r="U27" s="37">
        <v>2.9280000000000008</v>
      </c>
      <c r="W27" s="37">
        <v>-16.968999999999991</v>
      </c>
      <c r="X27" s="37">
        <v>-33.244999999999997</v>
      </c>
      <c r="Y27" s="37">
        <v>-38.687999999999988</v>
      </c>
      <c r="Z27" s="122">
        <v>-21.501000000000008</v>
      </c>
    </row>
    <row r="28" spans="2:28" x14ac:dyDescent="0.3"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W28" s="25"/>
      <c r="X28" s="25"/>
      <c r="Y28" s="25"/>
      <c r="Z28" s="52"/>
    </row>
    <row r="29" spans="2:28" x14ac:dyDescent="0.3">
      <c r="B29" s="14" t="s">
        <v>51</v>
      </c>
      <c r="C29" s="3">
        <v>0</v>
      </c>
      <c r="D29" s="3">
        <v>0</v>
      </c>
      <c r="E29" s="3">
        <v>0</v>
      </c>
      <c r="F29" s="3">
        <v>-2.7E-2</v>
      </c>
      <c r="G29" s="3">
        <v>-0.39700000000000002</v>
      </c>
      <c r="H29" s="3">
        <v>-0.499</v>
      </c>
      <c r="I29" s="3">
        <v>-0.51700000000000002</v>
      </c>
      <c r="J29" s="3">
        <v>-0.56100000000000005</v>
      </c>
      <c r="K29" s="3">
        <v>-0.61699999999999999</v>
      </c>
      <c r="L29" s="3">
        <v>-0.627</v>
      </c>
      <c r="M29" s="3">
        <v>-0.626</v>
      </c>
      <c r="N29" s="3">
        <v>-1.0720000000000001</v>
      </c>
      <c r="O29" s="3">
        <v>-1.4999999999999999E-2</v>
      </c>
      <c r="P29" s="3">
        <v>-0.06</v>
      </c>
      <c r="Q29" s="3">
        <v>1.7999999999999999E-2</v>
      </c>
      <c r="R29" s="3">
        <v>-0.16700000000000001</v>
      </c>
      <c r="S29" s="3">
        <v>0.23799999999999999</v>
      </c>
      <c r="T29" s="3">
        <v>0.129</v>
      </c>
      <c r="U29" s="3">
        <v>-0.308</v>
      </c>
      <c r="W29" s="25">
        <v>-2.7E-2</v>
      </c>
      <c r="X29" s="25">
        <v>-1.9740000000000002</v>
      </c>
      <c r="Y29" s="25">
        <v>-2.9420000000000002</v>
      </c>
      <c r="Z29" s="52">
        <v>-0.224</v>
      </c>
    </row>
    <row r="30" spans="2:28" x14ac:dyDescent="0.3">
      <c r="B30" s="15" t="s">
        <v>52</v>
      </c>
      <c r="C30" s="37">
        <v>-0.72899999999999554</v>
      </c>
      <c r="D30" s="37">
        <v>8.0440000000000005</v>
      </c>
      <c r="E30" s="37">
        <v>-12.185000000000002</v>
      </c>
      <c r="F30" s="37">
        <v>-12.125999999999992</v>
      </c>
      <c r="G30" s="37">
        <v>-5.3390000000000049</v>
      </c>
      <c r="H30" s="37">
        <v>-11.555999999999989</v>
      </c>
      <c r="I30" s="37">
        <v>-10.274000000000001</v>
      </c>
      <c r="J30" s="37">
        <v>-8.0500000000000043</v>
      </c>
      <c r="K30" s="37">
        <v>-11.669999999999998</v>
      </c>
      <c r="L30" s="37">
        <v>-9.8290000000000024</v>
      </c>
      <c r="M30" s="37">
        <v>-7.4119999999999999</v>
      </c>
      <c r="N30" s="37">
        <v>-12.718999999999994</v>
      </c>
      <c r="O30" s="37">
        <v>-9.197000000000001</v>
      </c>
      <c r="P30" s="37">
        <v>-12.584999999999997</v>
      </c>
      <c r="Q30" s="37">
        <v>-4.2120000000000095</v>
      </c>
      <c r="R30" s="37">
        <v>4.2690000000000001</v>
      </c>
      <c r="S30" s="37">
        <v>-1.7160000000000006</v>
      </c>
      <c r="T30" s="37">
        <v>-12.808999999999997</v>
      </c>
      <c r="U30" s="37">
        <v>2.620000000000001</v>
      </c>
      <c r="W30" s="37">
        <v>-16.995999999999988</v>
      </c>
      <c r="X30" s="37">
        <v>-35.218999999999994</v>
      </c>
      <c r="Y30" s="37">
        <v>-41.629999999999995</v>
      </c>
      <c r="Z30" s="122">
        <v>-21.725000000000009</v>
      </c>
    </row>
    <row r="31" spans="2:28" x14ac:dyDescent="0.3">
      <c r="B31" s="14" t="s">
        <v>54</v>
      </c>
      <c r="C31" s="3">
        <v>-7.7350000000000003</v>
      </c>
      <c r="D31" s="3">
        <v>-8.0630000000000006</v>
      </c>
      <c r="E31" s="3">
        <v>-5.6150000000000002</v>
      </c>
      <c r="F31" s="3">
        <v>-13.032999999999999</v>
      </c>
      <c r="G31" s="3">
        <v>-8.7940000000000005</v>
      </c>
      <c r="H31" s="3">
        <v>-24.742000000000001</v>
      </c>
      <c r="I31" s="3">
        <v>0.60799999999999998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W31" s="25">
        <v>-34.446000000000005</v>
      </c>
      <c r="X31" s="25">
        <v>-32.928000000000004</v>
      </c>
      <c r="Y31" s="25">
        <v>0</v>
      </c>
      <c r="Z31" s="52">
        <v>0</v>
      </c>
    </row>
    <row r="32" spans="2:28" x14ac:dyDescent="0.3">
      <c r="B32" s="2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W32" s="25"/>
      <c r="X32" s="25"/>
      <c r="Y32" s="25"/>
      <c r="Z32" s="52"/>
    </row>
    <row r="33" spans="2:26" ht="13.5" thickBot="1" x14ac:dyDescent="0.35">
      <c r="B33" s="27" t="s">
        <v>55</v>
      </c>
      <c r="C33" s="41">
        <v>-8.4639999999999951</v>
      </c>
      <c r="D33" s="41">
        <v>-1.9000000000000128E-2</v>
      </c>
      <c r="E33" s="41">
        <v>-17.800000000000004</v>
      </c>
      <c r="F33" s="41">
        <v>-25.158999999999992</v>
      </c>
      <c r="G33" s="41">
        <v>-14.133000000000006</v>
      </c>
      <c r="H33" s="41">
        <v>-36.297999999999988</v>
      </c>
      <c r="I33" s="41">
        <v>-9.6660000000000004</v>
      </c>
      <c r="J33" s="41">
        <v>-8.0500000000000043</v>
      </c>
      <c r="K33" s="41">
        <v>-11.669999999999998</v>
      </c>
      <c r="L33" s="41">
        <v>-9.8290000000000024</v>
      </c>
      <c r="M33" s="41">
        <v>-7.4119999999999999</v>
      </c>
      <c r="N33" s="41">
        <v>-12.718999999999994</v>
      </c>
      <c r="O33" s="41">
        <v>-9.197000000000001</v>
      </c>
      <c r="P33" s="41">
        <v>-12.584999999999997</v>
      </c>
      <c r="Q33" s="41">
        <v>-4.2120000000000095</v>
      </c>
      <c r="R33" s="41">
        <v>4.2690000000000001</v>
      </c>
      <c r="S33" s="41">
        <v>-1.7160000000000006</v>
      </c>
      <c r="T33" s="41">
        <v>-12.808999999999997</v>
      </c>
      <c r="U33" s="41">
        <v>2.620000000000001</v>
      </c>
      <c r="W33" s="41">
        <v>-51.441999999999993</v>
      </c>
      <c r="X33" s="41">
        <v>-68.146999999999991</v>
      </c>
      <c r="Y33" s="41">
        <v>-41.629999999999995</v>
      </c>
      <c r="Z33" s="126">
        <v>-21.725000000000009</v>
      </c>
    </row>
    <row r="34" spans="2:26" ht="13.5" thickTop="1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W34" s="25"/>
      <c r="X34" s="25"/>
      <c r="Y34" s="25"/>
      <c r="Z34" s="52"/>
    </row>
    <row r="35" spans="2:26" x14ac:dyDescent="0.3">
      <c r="B35" s="14" t="s">
        <v>57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3"/>
      <c r="S35" s="3"/>
      <c r="T35" s="3"/>
      <c r="U35" s="3"/>
      <c r="W35" s="127"/>
      <c r="X35" s="127"/>
      <c r="Y35" s="127"/>
      <c r="Z35" s="128"/>
    </row>
    <row r="36" spans="2:26" x14ac:dyDescent="0.3">
      <c r="B36" s="30" t="s">
        <v>58</v>
      </c>
      <c r="C36" s="63">
        <v>-0.10033904734808065</v>
      </c>
      <c r="D36" s="63">
        <v>-2.2322739822593115E-4</v>
      </c>
      <c r="E36" s="63">
        <v>-0.19602444799295196</v>
      </c>
      <c r="F36" s="63">
        <v>-0.25644449427665705</v>
      </c>
      <c r="G36" s="63">
        <v>-0.14024589919919034</v>
      </c>
      <c r="H36" s="63">
        <v>-0.35597615212018002</v>
      </c>
      <c r="I36" s="63">
        <v>-5.472735405189643E-2</v>
      </c>
      <c r="J36" s="63">
        <v>-4.4198470348591437E-2</v>
      </c>
      <c r="K36" s="63">
        <v>-6.3828739888313363E-2</v>
      </c>
      <c r="L36" s="63">
        <v>-5.3860190365552285E-2</v>
      </c>
      <c r="M36" s="63">
        <v>-4.1010999712281164E-2</v>
      </c>
      <c r="N36" s="63">
        <v>-6.9963420336092819E-2</v>
      </c>
      <c r="O36" s="63">
        <v>-5.0306862562767347E-2</v>
      </c>
      <c r="P36" s="63">
        <v>-6.8652319777432275E-2</v>
      </c>
      <c r="Q36" s="63">
        <v>-2.3172268098520701E-2</v>
      </c>
      <c r="R36" s="63">
        <v>2.3565845257021729E-2</v>
      </c>
      <c r="S36" s="63">
        <v>-9.454805917518393E-3</v>
      </c>
      <c r="T36" s="63">
        <v>-7.0069582722478707E-2</v>
      </c>
      <c r="U36" s="63">
        <v>1.4243310536787976E-2</v>
      </c>
      <c r="W36" s="127">
        <v>-0.57388607510207712</v>
      </c>
      <c r="X36" s="127">
        <v>-0.48127771970959626</v>
      </c>
      <c r="Y36" s="127">
        <v>-0.22879031859175517</v>
      </c>
      <c r="Z36" s="128">
        <v>-0.1191998112555348</v>
      </c>
    </row>
    <row r="37" spans="2:26" x14ac:dyDescent="0.3">
      <c r="B37" s="30" t="s">
        <v>59</v>
      </c>
      <c r="C37" s="63">
        <v>-0.10033904734808065</v>
      </c>
      <c r="D37" s="63">
        <v>-2.2322739822593115E-4</v>
      </c>
      <c r="E37" s="63">
        <v>-0.19602444799295196</v>
      </c>
      <c r="F37" s="63">
        <v>-0.25644449427665705</v>
      </c>
      <c r="G37" s="63">
        <v>-0.14024589919919034</v>
      </c>
      <c r="H37" s="63">
        <v>-0.35597615212018002</v>
      </c>
      <c r="I37" s="63">
        <v>-5.472735405189643E-2</v>
      </c>
      <c r="J37" s="63">
        <v>-4.4198470348591437E-2</v>
      </c>
      <c r="K37" s="63">
        <v>-6.3828739888313363E-2</v>
      </c>
      <c r="L37" s="63">
        <v>-5.3860190365552285E-2</v>
      </c>
      <c r="M37" s="63">
        <v>-4.1010999712281164E-2</v>
      </c>
      <c r="N37" s="63">
        <v>-6.9963420336092819E-2</v>
      </c>
      <c r="O37" s="63">
        <v>-5.0306862562767347E-2</v>
      </c>
      <c r="P37" s="63">
        <v>-6.8652319777432275E-2</v>
      </c>
      <c r="Q37" s="63">
        <v>-2.3172268098520701E-2</v>
      </c>
      <c r="R37" s="63">
        <v>2.1498715818099413E-2</v>
      </c>
      <c r="S37" s="63">
        <v>-9.454805917518393E-3</v>
      </c>
      <c r="T37" s="63">
        <v>-7.0069582722478707E-2</v>
      </c>
      <c r="U37" s="63">
        <v>1.2852020268911359E-2</v>
      </c>
      <c r="W37" s="127">
        <v>-0.57388607510207712</v>
      </c>
      <c r="X37" s="127">
        <v>-0.48127771970959626</v>
      </c>
      <c r="Y37" s="127">
        <v>-0.22879031859175517</v>
      </c>
      <c r="Z37" s="128">
        <v>-0.1191998112555348</v>
      </c>
    </row>
    <row r="38" spans="2:26" x14ac:dyDescent="0.3">
      <c r="B38" s="14" t="s">
        <v>60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"/>
      <c r="S38" s="3"/>
      <c r="T38" s="3"/>
      <c r="U38" s="3"/>
      <c r="W38" s="129"/>
      <c r="X38" s="129"/>
      <c r="Y38" s="129"/>
      <c r="Z38" s="130"/>
    </row>
    <row r="39" spans="2:26" x14ac:dyDescent="0.3">
      <c r="B39" s="30" t="s">
        <v>58</v>
      </c>
      <c r="C39" s="146">
        <v>84.353999999999999</v>
      </c>
      <c r="D39" s="146">
        <v>85.114999999999995</v>
      </c>
      <c r="E39" s="146">
        <v>90.805000000000007</v>
      </c>
      <c r="F39" s="146">
        <v>98.106999999999999</v>
      </c>
      <c r="G39" s="146">
        <v>100.773</v>
      </c>
      <c r="H39" s="146">
        <v>101.9675048</v>
      </c>
      <c r="I39" s="146">
        <v>176.62100000000001</v>
      </c>
      <c r="J39" s="146">
        <v>182.13300000000001</v>
      </c>
      <c r="K39" s="146">
        <v>182.833</v>
      </c>
      <c r="L39" s="146">
        <v>182.49100000000001</v>
      </c>
      <c r="M39" s="146">
        <v>180.732</v>
      </c>
      <c r="N39" s="146">
        <v>181.79499999999999</v>
      </c>
      <c r="O39" s="146">
        <v>182.81800000000001</v>
      </c>
      <c r="P39" s="146">
        <v>183.315</v>
      </c>
      <c r="Q39" s="146">
        <v>181.76900000000001</v>
      </c>
      <c r="R39" s="146">
        <v>181.15199999999999</v>
      </c>
      <c r="S39" s="146">
        <v>181.495</v>
      </c>
      <c r="T39" s="146">
        <v>182.804</v>
      </c>
      <c r="U39" s="146">
        <v>183.946</v>
      </c>
      <c r="W39" s="149">
        <v>89.638000000000005</v>
      </c>
      <c r="X39" s="149">
        <v>141.596</v>
      </c>
      <c r="Y39" s="149">
        <v>181.95699999999999</v>
      </c>
      <c r="Z39" s="150">
        <v>182.25700000000001</v>
      </c>
    </row>
    <row r="40" spans="2:26" ht="13.5" thickBot="1" x14ac:dyDescent="0.35">
      <c r="B40" s="32" t="s">
        <v>59</v>
      </c>
      <c r="C40" s="147">
        <v>84.353999999999999</v>
      </c>
      <c r="D40" s="147">
        <v>85.114999999999995</v>
      </c>
      <c r="E40" s="147">
        <v>90.805000000000007</v>
      </c>
      <c r="F40" s="147">
        <v>98.106999999999999</v>
      </c>
      <c r="G40" s="147">
        <v>100.773</v>
      </c>
      <c r="H40" s="147">
        <v>101.9675048</v>
      </c>
      <c r="I40" s="147">
        <v>176.62100000000001</v>
      </c>
      <c r="J40" s="147">
        <v>182.13300000000001</v>
      </c>
      <c r="K40" s="147">
        <v>182.833</v>
      </c>
      <c r="L40" s="147">
        <v>182.49100000000001</v>
      </c>
      <c r="M40" s="147">
        <v>180.732</v>
      </c>
      <c r="N40" s="147">
        <v>181.79499999999999</v>
      </c>
      <c r="O40" s="147">
        <v>182.81800000000001</v>
      </c>
      <c r="P40" s="147">
        <v>183.315</v>
      </c>
      <c r="Q40" s="147">
        <v>181.76900000000001</v>
      </c>
      <c r="R40" s="147">
        <v>198.57</v>
      </c>
      <c r="S40" s="147">
        <v>181.495</v>
      </c>
      <c r="T40" s="147">
        <v>182.804</v>
      </c>
      <c r="U40" s="147">
        <v>203.85900000000001</v>
      </c>
      <c r="V40" s="33"/>
      <c r="W40" s="151">
        <v>89.638000000000005</v>
      </c>
      <c r="X40" s="151">
        <v>141.596</v>
      </c>
      <c r="Y40" s="151">
        <v>181.95699999999999</v>
      </c>
      <c r="Z40" s="152">
        <v>182.25700000000001</v>
      </c>
    </row>
    <row r="41" spans="2:26" x14ac:dyDescent="0.3">
      <c r="F41" s="117"/>
      <c r="J41" s="117"/>
      <c r="K41" s="57"/>
      <c r="L41" s="57"/>
      <c r="M41" s="57"/>
      <c r="N41" s="57"/>
      <c r="O41" s="57"/>
      <c r="P41" s="57"/>
      <c r="Q41" s="161"/>
      <c r="R41" s="161"/>
      <c r="S41" s="161"/>
      <c r="T41" s="161"/>
      <c r="U41" s="161"/>
      <c r="X41" s="117"/>
    </row>
    <row r="42" spans="2:26" x14ac:dyDescent="0.3">
      <c r="B42" s="4" t="s">
        <v>61</v>
      </c>
      <c r="C42" s="3">
        <v>1.0900000000000001</v>
      </c>
      <c r="D42" s="3">
        <v>0.4</v>
      </c>
      <c r="E42" s="3">
        <v>0.60499999999999998</v>
      </c>
      <c r="F42" s="3">
        <v>0.81299999999999994</v>
      </c>
      <c r="G42" s="3">
        <v>0.48899999999999999</v>
      </c>
      <c r="H42" s="3">
        <v>0.91</v>
      </c>
      <c r="I42" s="3">
        <v>0.60399999999999998</v>
      </c>
      <c r="J42" s="3">
        <v>0.41499999999999998</v>
      </c>
      <c r="K42" s="160">
        <v>0.17</v>
      </c>
      <c r="L42" s="3">
        <v>0.156</v>
      </c>
      <c r="M42" s="3">
        <v>0.28000000000000003</v>
      </c>
      <c r="N42" s="3">
        <v>0.18799999999999994</v>
      </c>
      <c r="O42" s="3">
        <v>6.4380999999999994E-2</v>
      </c>
      <c r="P42" s="3">
        <v>2.1160999999999999E-2</v>
      </c>
      <c r="Q42" s="3">
        <v>2.8674999999999999E-2</v>
      </c>
      <c r="R42" s="3">
        <v>3.7877000000000001E-2</v>
      </c>
      <c r="S42" s="3">
        <v>0</v>
      </c>
      <c r="T42" s="3">
        <v>0</v>
      </c>
      <c r="U42" s="3">
        <v>-2.3800000000000002E-3</v>
      </c>
      <c r="W42" s="3">
        <v>2.9080000000000004</v>
      </c>
      <c r="X42" s="3">
        <v>2.4180000000000001</v>
      </c>
      <c r="Y42" s="3">
        <v>0.79400000000000004</v>
      </c>
      <c r="Z42" s="3">
        <v>0.15209399999999998</v>
      </c>
    </row>
    <row r="43" spans="2:26" x14ac:dyDescent="0.3">
      <c r="F43" s="117"/>
      <c r="J43" s="117"/>
      <c r="K43" s="5"/>
      <c r="L43" s="5"/>
      <c r="M43" s="5"/>
      <c r="N43" s="5"/>
      <c r="O43" s="5"/>
      <c r="P43" s="5"/>
      <c r="Q43" s="94"/>
      <c r="R43" s="94"/>
      <c r="S43" s="94"/>
      <c r="T43" s="94"/>
      <c r="U43" s="94"/>
      <c r="X43" s="117"/>
    </row>
    <row r="44" spans="2:26" x14ac:dyDescent="0.3">
      <c r="B44" s="4" t="s">
        <v>62</v>
      </c>
      <c r="C44" s="117"/>
      <c r="D44" s="117"/>
      <c r="E44" s="117"/>
      <c r="F44" s="117"/>
      <c r="G44" s="158"/>
      <c r="H44" s="158"/>
      <c r="I44" s="158"/>
      <c r="J44" s="158"/>
      <c r="K44" s="117"/>
      <c r="L44" s="158"/>
      <c r="M44" s="158"/>
      <c r="N44" s="158"/>
      <c r="O44" s="158"/>
      <c r="P44" s="158"/>
      <c r="Q44" s="158"/>
      <c r="R44" s="158"/>
      <c r="S44" s="158"/>
      <c r="T44" s="158"/>
      <c r="U44" s="158"/>
    </row>
    <row r="45" spans="2:26" x14ac:dyDescent="0.3">
      <c r="B45" s="159" t="s">
        <v>63</v>
      </c>
      <c r="C45" s="3">
        <v>-8.7999999999999995E-2</v>
      </c>
      <c r="D45" s="3">
        <v>0.19</v>
      </c>
      <c r="E45" s="3">
        <v>0.214</v>
      </c>
      <c r="F45" s="3">
        <v>0.27600000000000002</v>
      </c>
      <c r="G45" s="3">
        <v>0.09</v>
      </c>
      <c r="H45" s="3">
        <v>0.27200000000000002</v>
      </c>
      <c r="I45" s="3">
        <v>2.4279999999999999</v>
      </c>
      <c r="J45" s="3">
        <v>0.68700000000000006</v>
      </c>
      <c r="K45" s="3">
        <v>0.57799999999999996</v>
      </c>
      <c r="L45" s="3">
        <v>0.70299999999999996</v>
      </c>
      <c r="M45" s="3">
        <v>0.66700000000000004</v>
      </c>
      <c r="N45" s="3">
        <v>0.69278700000000004</v>
      </c>
      <c r="O45" s="3">
        <v>0.67</v>
      </c>
      <c r="P45" s="3">
        <v>0.81599999999999995</v>
      </c>
      <c r="Q45" s="3">
        <v>0.80600000000000005</v>
      </c>
      <c r="R45" s="3">
        <v>0.86900000000000022</v>
      </c>
      <c r="S45" s="3">
        <v>0.871</v>
      </c>
      <c r="T45" s="3">
        <v>0.115</v>
      </c>
      <c r="U45" s="3">
        <v>0.53</v>
      </c>
      <c r="V45" s="11"/>
      <c r="W45" s="3">
        <v>0.59200000000000008</v>
      </c>
      <c r="X45" s="3">
        <v>3.4770000000000003</v>
      </c>
      <c r="Y45" s="3">
        <v>2.640787</v>
      </c>
      <c r="Z45" s="3">
        <v>3.161</v>
      </c>
    </row>
    <row r="46" spans="2:26" x14ac:dyDescent="0.3">
      <c r="B46" s="159" t="s">
        <v>64</v>
      </c>
      <c r="C46" s="3">
        <v>7.4999999999999997E-2</v>
      </c>
      <c r="D46" s="3">
        <v>7.1999999999999995E-2</v>
      </c>
      <c r="E46" s="3">
        <v>4.9000000000000002E-2</v>
      </c>
      <c r="F46" s="3">
        <v>0.09</v>
      </c>
      <c r="G46" s="3">
        <v>9.7000000000000003E-2</v>
      </c>
      <c r="H46" s="3">
        <v>8.3000000000000004E-2</v>
      </c>
      <c r="I46" s="3">
        <v>15.057</v>
      </c>
      <c r="J46" s="3">
        <v>0.82499999999999996</v>
      </c>
      <c r="K46" s="3">
        <v>0.75</v>
      </c>
      <c r="L46" s="3">
        <v>1.024</v>
      </c>
      <c r="M46" s="3">
        <v>1.0349999999999999</v>
      </c>
      <c r="N46" s="3">
        <v>0.97801000000000005</v>
      </c>
      <c r="O46" s="3">
        <v>0.85099999999999998</v>
      </c>
      <c r="P46" s="3">
        <v>1.157</v>
      </c>
      <c r="Q46" s="3">
        <v>0.85699999999999998</v>
      </c>
      <c r="R46" s="3">
        <v>1.1659999999999995</v>
      </c>
      <c r="S46" s="3">
        <v>1.3360000000000001</v>
      </c>
      <c r="T46" s="3">
        <v>2.65</v>
      </c>
      <c r="U46" s="3">
        <v>2.17</v>
      </c>
      <c r="V46" s="11"/>
      <c r="W46" s="3">
        <v>0.28600000000000003</v>
      </c>
      <c r="X46" s="3">
        <v>16.062000000000001</v>
      </c>
      <c r="Y46" s="3">
        <v>3.7870100000000004</v>
      </c>
      <c r="Z46" s="3">
        <v>4.0309999999999997</v>
      </c>
    </row>
    <row r="47" spans="2:26" x14ac:dyDescent="0.3">
      <c r="B47" s="159" t="s">
        <v>65</v>
      </c>
      <c r="C47" s="3">
        <v>-0.2</v>
      </c>
      <c r="D47" s="3">
        <v>1.51</v>
      </c>
      <c r="E47" s="3">
        <v>7.9169999999999998</v>
      </c>
      <c r="F47" s="3">
        <v>10.746</v>
      </c>
      <c r="G47" s="3">
        <v>1.111</v>
      </c>
      <c r="H47" s="3">
        <v>9.7910000000000004</v>
      </c>
      <c r="I47" s="3">
        <v>2.1709999999999998</v>
      </c>
      <c r="J47" s="3">
        <v>2.8330000000000002</v>
      </c>
      <c r="K47" s="3">
        <v>2.4620000000000002</v>
      </c>
      <c r="L47" s="3">
        <v>3.3959999999999999</v>
      </c>
      <c r="M47" s="3">
        <v>2.847</v>
      </c>
      <c r="N47" s="3">
        <v>2.6878440000000001</v>
      </c>
      <c r="O47" s="3">
        <v>2.2010000000000001</v>
      </c>
      <c r="P47" s="3">
        <v>2.7080000000000002</v>
      </c>
      <c r="Q47" s="3">
        <v>2.3580000000000001</v>
      </c>
      <c r="R47" s="3">
        <v>2.2509999999999994</v>
      </c>
      <c r="S47" s="3">
        <v>2.2839999999999998</v>
      </c>
      <c r="T47" s="3">
        <v>2.214</v>
      </c>
      <c r="U47" s="3">
        <v>2.1859999999999999</v>
      </c>
      <c r="V47" s="11"/>
      <c r="W47" s="3">
        <v>19.972999999999999</v>
      </c>
      <c r="X47" s="3">
        <v>15.906000000000001</v>
      </c>
      <c r="Y47" s="3">
        <v>11.392844</v>
      </c>
      <c r="Z47" s="3">
        <v>9.5180000000000007</v>
      </c>
    </row>
    <row r="48" spans="2:26" x14ac:dyDescent="0.3">
      <c r="B48" s="159" t="s">
        <v>66</v>
      </c>
      <c r="C48" s="3">
        <v>0.28799999999999998</v>
      </c>
      <c r="D48" s="3">
        <v>1.0069999999999999</v>
      </c>
      <c r="E48" s="3">
        <v>5.2009999999999996</v>
      </c>
      <c r="F48" s="3">
        <v>6.42</v>
      </c>
      <c r="G48" s="3">
        <v>1.9910000000000001</v>
      </c>
      <c r="H48" s="3">
        <v>4.3639999999999999</v>
      </c>
      <c r="I48" s="3">
        <v>13.02</v>
      </c>
      <c r="J48" s="3">
        <v>4.6879999999999997</v>
      </c>
      <c r="K48" s="3">
        <v>4.484</v>
      </c>
      <c r="L48" s="3">
        <v>5.2809999999999997</v>
      </c>
      <c r="M48" s="3">
        <v>5.0599999999999996</v>
      </c>
      <c r="N48" s="3">
        <v>4.5728840000000002</v>
      </c>
      <c r="O48" s="3">
        <v>4.3819999999999997</v>
      </c>
      <c r="P48" s="3">
        <v>4.9050000000000002</v>
      </c>
      <c r="Q48" s="3">
        <v>5.2640000000000002</v>
      </c>
      <c r="R48" s="3">
        <v>4.7870000000000061</v>
      </c>
      <c r="S48" s="3">
        <v>4.9669999999999996</v>
      </c>
      <c r="T48" s="3">
        <v>5.5590000000000002</v>
      </c>
      <c r="U48" s="3">
        <v>4.9249999999999998</v>
      </c>
      <c r="V48" s="11"/>
      <c r="W48" s="3">
        <v>12.916</v>
      </c>
      <c r="X48" s="3">
        <v>24.062999999999999</v>
      </c>
      <c r="Y48" s="3">
        <v>19.397883999999998</v>
      </c>
      <c r="Z48" s="3">
        <v>19.338000000000005</v>
      </c>
    </row>
    <row r="49" spans="2:28" ht="13.5" thickBot="1" x14ac:dyDescent="0.35">
      <c r="B49" s="4" t="s">
        <v>67</v>
      </c>
      <c r="C49" s="41">
        <v>7.4999999999999956E-2</v>
      </c>
      <c r="D49" s="41">
        <v>2.7789999999999999</v>
      </c>
      <c r="E49" s="41">
        <v>13.381</v>
      </c>
      <c r="F49" s="41">
        <v>17.532</v>
      </c>
      <c r="G49" s="41">
        <v>3.2890000000000001</v>
      </c>
      <c r="H49" s="41">
        <v>14.510000000000002</v>
      </c>
      <c r="I49" s="41">
        <v>32.676000000000002</v>
      </c>
      <c r="J49" s="41">
        <v>9.0330000000000013</v>
      </c>
      <c r="K49" s="41">
        <v>8.2740000000000009</v>
      </c>
      <c r="L49" s="41">
        <v>10.404</v>
      </c>
      <c r="M49" s="41">
        <v>9.6089999999999982</v>
      </c>
      <c r="N49" s="41">
        <v>8.9315250000000006</v>
      </c>
      <c r="O49" s="41">
        <v>8.1039999999999992</v>
      </c>
      <c r="P49" s="41">
        <v>9.5860000000000003</v>
      </c>
      <c r="Q49" s="41">
        <v>9.2850000000000001</v>
      </c>
      <c r="R49" s="41">
        <v>9.0730000000000057</v>
      </c>
      <c r="S49" s="41">
        <v>9.4579999999999984</v>
      </c>
      <c r="T49" s="41">
        <v>10.538</v>
      </c>
      <c r="U49" s="41">
        <v>9.8109999999999999</v>
      </c>
      <c r="V49" s="11"/>
      <c r="W49" s="41">
        <v>33.766999999999996</v>
      </c>
      <c r="X49" s="41">
        <v>59.507999999999996</v>
      </c>
      <c r="Y49" s="41">
        <v>37.218525</v>
      </c>
      <c r="Z49" s="41">
        <v>36.048000000000002</v>
      </c>
    </row>
    <row r="50" spans="2:28" ht="13.5" thickTop="1" x14ac:dyDescent="0.3">
      <c r="B50" s="4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11"/>
      <c r="W50" s="25"/>
      <c r="X50" s="25"/>
      <c r="Y50" s="25"/>
      <c r="Z50" s="25"/>
    </row>
    <row r="51" spans="2:28" x14ac:dyDescent="0.3">
      <c r="B51" s="4" t="s">
        <v>68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11"/>
      <c r="W51" s="25"/>
      <c r="X51" s="25"/>
      <c r="Y51" s="25"/>
      <c r="Z51" s="25"/>
    </row>
    <row r="52" spans="2:28" x14ac:dyDescent="0.3">
      <c r="B52" s="159" t="s">
        <v>63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2.3E-2</v>
      </c>
      <c r="L52" s="3">
        <v>6.8000000000000005E-2</v>
      </c>
      <c r="M52" s="3">
        <v>0.13300000000000001</v>
      </c>
      <c r="N52" s="3">
        <v>0.39300000000000002</v>
      </c>
      <c r="O52" s="3">
        <v>0.24199999999999999</v>
      </c>
      <c r="P52" s="3">
        <v>0.24199999999999999</v>
      </c>
      <c r="Q52" s="3">
        <v>0.24099999999999999</v>
      </c>
      <c r="R52" s="3">
        <v>0.23900000000000005</v>
      </c>
      <c r="S52" s="3">
        <v>0.24099999999999999</v>
      </c>
      <c r="T52" s="3">
        <v>0.23899999999999999</v>
      </c>
      <c r="U52" s="3">
        <v>0.24199999999999999</v>
      </c>
      <c r="V52" s="11"/>
      <c r="W52" s="25">
        <v>0</v>
      </c>
      <c r="X52" s="25">
        <v>0</v>
      </c>
      <c r="Y52" s="25">
        <v>0.61699999999999999</v>
      </c>
      <c r="Z52" s="25">
        <v>0.96399999999999997</v>
      </c>
    </row>
    <row r="53" spans="2:28" x14ac:dyDescent="0.3">
      <c r="B53" s="159" t="s">
        <v>65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2.8000000000000001E-2</v>
      </c>
      <c r="L53" s="3">
        <v>0.08</v>
      </c>
      <c r="M53" s="3">
        <v>9.6000000000000002E-2</v>
      </c>
      <c r="N53" s="3">
        <v>0.13400000000000001</v>
      </c>
      <c r="O53" s="3">
        <v>0.157</v>
      </c>
      <c r="P53" s="3">
        <v>0.112</v>
      </c>
      <c r="Q53" s="3">
        <v>0.112</v>
      </c>
      <c r="R53" s="3">
        <v>0.111</v>
      </c>
      <c r="S53" s="3">
        <v>0.112</v>
      </c>
      <c r="T53" s="3">
        <v>0.11</v>
      </c>
      <c r="U53" s="3">
        <v>0.12</v>
      </c>
      <c r="V53" s="11"/>
      <c r="W53" s="25">
        <v>0</v>
      </c>
      <c r="X53" s="25">
        <v>0</v>
      </c>
      <c r="Y53" s="25">
        <v>0.33800000000000002</v>
      </c>
      <c r="Z53" s="25">
        <v>0.49199999999999999</v>
      </c>
    </row>
    <row r="54" spans="2:28" ht="13.5" thickBot="1" x14ac:dyDescent="0.35">
      <c r="B54" s="4" t="s">
        <v>69</v>
      </c>
      <c r="C54" s="41">
        <v>0</v>
      </c>
      <c r="D54" s="41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1">
        <v>0</v>
      </c>
      <c r="K54" s="41">
        <v>5.1000000000000004E-2</v>
      </c>
      <c r="L54" s="41">
        <v>0.14800000000000002</v>
      </c>
      <c r="M54" s="41">
        <v>0.22900000000000001</v>
      </c>
      <c r="N54" s="41">
        <v>0.52700000000000002</v>
      </c>
      <c r="O54" s="41">
        <v>0.39900000000000002</v>
      </c>
      <c r="P54" s="41">
        <v>0.35399999999999998</v>
      </c>
      <c r="Q54" s="41">
        <v>0.35299999999999998</v>
      </c>
      <c r="R54" s="41">
        <v>0.35000000000000003</v>
      </c>
      <c r="S54" s="41">
        <v>0.35299999999999998</v>
      </c>
      <c r="T54" s="41">
        <v>0.34899999999999998</v>
      </c>
      <c r="U54" s="41">
        <v>0.36199999999999999</v>
      </c>
      <c r="W54" s="41">
        <v>0</v>
      </c>
      <c r="X54" s="41">
        <v>0</v>
      </c>
      <c r="Y54" s="41">
        <v>0.95500000000000007</v>
      </c>
      <c r="Z54" s="41">
        <v>1.456</v>
      </c>
    </row>
    <row r="55" spans="2:28" ht="13.5" thickTop="1" x14ac:dyDescent="0.3"/>
    <row r="56" spans="2:28" x14ac:dyDescent="0.3">
      <c r="B56" s="4" t="s">
        <v>70</v>
      </c>
      <c r="C56" s="117"/>
      <c r="D56" s="117"/>
      <c r="E56" s="117"/>
      <c r="F56" s="117"/>
      <c r="G56" s="158"/>
      <c r="H56" s="158"/>
      <c r="I56" s="158"/>
      <c r="J56" s="158"/>
      <c r="K56" s="117"/>
      <c r="L56" s="158"/>
      <c r="M56" s="158"/>
      <c r="N56" s="158"/>
      <c r="O56" s="158"/>
      <c r="P56" s="158"/>
      <c r="Q56" s="158"/>
      <c r="R56" s="158"/>
      <c r="S56" s="158"/>
      <c r="T56" s="158"/>
      <c r="U56" s="158"/>
    </row>
    <row r="57" spans="2:28" x14ac:dyDescent="0.3">
      <c r="B57" s="159" t="s">
        <v>63</v>
      </c>
      <c r="C57" s="3">
        <v>0.10899999999999999</v>
      </c>
      <c r="D57" s="3">
        <v>9.0999999999999304E-2</v>
      </c>
      <c r="E57" s="3">
        <v>9.2000000000000526E-2</v>
      </c>
      <c r="F57" s="3">
        <v>8.0000000000000071E-2</v>
      </c>
      <c r="G57" s="3">
        <v>7.4999999999999997E-2</v>
      </c>
      <c r="H57" s="3">
        <v>7.8E-2</v>
      </c>
      <c r="I57" s="3">
        <v>6.9000000000000006E-2</v>
      </c>
      <c r="J57" s="3">
        <v>0.115</v>
      </c>
      <c r="K57" s="3">
        <v>0.123</v>
      </c>
      <c r="L57" s="3">
        <v>0.11700000000000001</v>
      </c>
      <c r="M57" s="3">
        <v>0.13700000000000001</v>
      </c>
      <c r="N57" s="3">
        <v>0.159</v>
      </c>
      <c r="O57" s="3">
        <v>0.152</v>
      </c>
      <c r="P57" s="3">
        <v>0.15</v>
      </c>
      <c r="Q57" s="3">
        <v>0.15740000000000001</v>
      </c>
      <c r="R57" s="3">
        <v>0.17174900000000001</v>
      </c>
      <c r="S57" s="3">
        <v>0.165718</v>
      </c>
      <c r="T57" s="3">
        <v>0.16997599999999999</v>
      </c>
      <c r="U57" s="3">
        <v>0.18346199999999999</v>
      </c>
      <c r="V57" s="11"/>
      <c r="W57" s="3">
        <v>0.37199999999999989</v>
      </c>
      <c r="X57" s="3">
        <v>0.33700000000000002</v>
      </c>
      <c r="Y57" s="3">
        <v>0.53600000000000003</v>
      </c>
      <c r="Z57" s="3">
        <v>0.63114900000000007</v>
      </c>
    </row>
    <row r="58" spans="2:28" x14ac:dyDescent="0.3">
      <c r="B58" s="159" t="s">
        <v>64</v>
      </c>
      <c r="C58" s="3">
        <v>5.8999999999999719E-2</v>
      </c>
      <c r="D58" s="3">
        <v>7.3999999999999844E-2</v>
      </c>
      <c r="E58" s="3">
        <v>6.4999999999999947E-2</v>
      </c>
      <c r="F58" s="3">
        <v>6.3000000000000167E-2</v>
      </c>
      <c r="G58" s="3">
        <v>7.1999999999999995E-2</v>
      </c>
      <c r="H58" s="3">
        <v>7.1999999999999995E-2</v>
      </c>
      <c r="I58" s="3">
        <v>0.128</v>
      </c>
      <c r="J58" s="3">
        <v>0.104</v>
      </c>
      <c r="K58" s="3">
        <v>0.153</v>
      </c>
      <c r="L58" s="3">
        <v>0.189</v>
      </c>
      <c r="M58" s="3">
        <v>0.26100000000000001</v>
      </c>
      <c r="N58" s="3">
        <v>0.23699999999999999</v>
      </c>
      <c r="O58" s="3">
        <v>0.247</v>
      </c>
      <c r="P58" s="3">
        <v>0.27200000000000002</v>
      </c>
      <c r="Q58" s="3">
        <v>0.32984400000000003</v>
      </c>
      <c r="R58" s="3">
        <v>0.28194000000000002</v>
      </c>
      <c r="S58" s="3">
        <v>0.33301799999999998</v>
      </c>
      <c r="T58" s="3">
        <v>0.32842699999999997</v>
      </c>
      <c r="U58" s="3">
        <v>0.35238000000000003</v>
      </c>
      <c r="V58" s="11"/>
      <c r="W58" s="3">
        <v>0.26099999999999968</v>
      </c>
      <c r="X58" s="3">
        <v>0.376</v>
      </c>
      <c r="Y58" s="3">
        <v>0.84</v>
      </c>
      <c r="Z58" s="3">
        <v>1.130784</v>
      </c>
    </row>
    <row r="59" spans="2:28" x14ac:dyDescent="0.3">
      <c r="B59" s="159" t="s">
        <v>65</v>
      </c>
      <c r="C59" s="3">
        <v>7.0000000000000284E-2</v>
      </c>
      <c r="D59" s="3">
        <v>7.0000000000000284E-2</v>
      </c>
      <c r="E59" s="3">
        <v>6.8000000000001393E-2</v>
      </c>
      <c r="F59" s="3">
        <v>7.0999999999997954E-2</v>
      </c>
      <c r="G59" s="3">
        <v>7.6999999999999999E-2</v>
      </c>
      <c r="H59" s="3">
        <v>8.6999999999999994E-2</v>
      </c>
      <c r="I59" s="3">
        <v>0.09</v>
      </c>
      <c r="J59" s="3">
        <v>0.10199999999999999</v>
      </c>
      <c r="K59" s="3">
        <v>0.124</v>
      </c>
      <c r="L59" s="3">
        <v>0.11700000000000001</v>
      </c>
      <c r="M59" s="3">
        <v>0.128</v>
      </c>
      <c r="N59" s="3">
        <v>0.126</v>
      </c>
      <c r="O59" s="3">
        <v>0.13600000000000001</v>
      </c>
      <c r="P59" s="3">
        <v>0.13700000000000001</v>
      </c>
      <c r="Q59" s="3">
        <v>0.12637799999999999</v>
      </c>
      <c r="R59" s="3">
        <v>0.149728</v>
      </c>
      <c r="S59" s="3">
        <v>0.146565</v>
      </c>
      <c r="T59" s="3">
        <v>0.140515</v>
      </c>
      <c r="U59" s="3">
        <v>0.14241699999999999</v>
      </c>
      <c r="V59" s="11"/>
      <c r="W59" s="3">
        <v>0.27899999999999991</v>
      </c>
      <c r="X59" s="3">
        <v>0.35599999999999998</v>
      </c>
      <c r="Y59" s="3">
        <v>0.495</v>
      </c>
      <c r="Z59" s="3">
        <v>0.54910599999999998</v>
      </c>
    </row>
    <row r="60" spans="2:28" x14ac:dyDescent="0.3">
      <c r="B60" s="159" t="s">
        <v>66</v>
      </c>
      <c r="C60" s="3">
        <v>3.4999999999999254E-2</v>
      </c>
      <c r="D60" s="3">
        <v>3.2999999999999474E-2</v>
      </c>
      <c r="E60" s="3">
        <v>3.4000000000000696E-2</v>
      </c>
      <c r="F60" s="3">
        <v>4.4999999999999929E-2</v>
      </c>
      <c r="G60" s="3">
        <v>3.4000000000000002E-2</v>
      </c>
      <c r="H60" s="3">
        <v>4.2000000000000003E-2</v>
      </c>
      <c r="I60" s="3">
        <v>3.9E-2</v>
      </c>
      <c r="J60" s="3">
        <v>5.3999999999999999E-2</v>
      </c>
      <c r="K60" s="3">
        <v>0.06</v>
      </c>
      <c r="L60" s="3">
        <v>5.8000000000000003E-2</v>
      </c>
      <c r="M60" s="3">
        <v>6.4000000000000001E-2</v>
      </c>
      <c r="N60" s="3">
        <v>7.5999999999999998E-2</v>
      </c>
      <c r="O60" s="3">
        <v>7.0999999999999994E-2</v>
      </c>
      <c r="P60" s="3">
        <v>0.05</v>
      </c>
      <c r="Q60" s="3">
        <v>4.5673999999999999E-2</v>
      </c>
      <c r="R60" s="3">
        <v>7.8067999999999999E-2</v>
      </c>
      <c r="S60" s="3">
        <v>6.0551000000000001E-2</v>
      </c>
      <c r="T60" s="3">
        <v>6.2403999999999994E-2</v>
      </c>
      <c r="U60" s="3">
        <v>7.1621000000000004E-2</v>
      </c>
      <c r="V60" s="11"/>
      <c r="W60" s="3">
        <v>0.14699999999999935</v>
      </c>
      <c r="X60" s="3">
        <v>0.16900000000000001</v>
      </c>
      <c r="Y60" s="3">
        <v>0.25800000000000001</v>
      </c>
      <c r="Z60" s="3">
        <v>0.24474199999999999</v>
      </c>
      <c r="AB60" s="65"/>
    </row>
    <row r="61" spans="2:28" ht="13.5" thickBot="1" x14ac:dyDescent="0.35">
      <c r="B61" s="4" t="s">
        <v>71</v>
      </c>
      <c r="C61" s="41">
        <v>0.27299999999999924</v>
      </c>
      <c r="D61" s="41">
        <v>0.26799999999999891</v>
      </c>
      <c r="E61" s="41">
        <v>0.25900000000000256</v>
      </c>
      <c r="F61" s="41">
        <v>0.25899999999999812</v>
      </c>
      <c r="G61" s="41">
        <v>0.25800000000000001</v>
      </c>
      <c r="H61" s="41">
        <v>0.27899999999999997</v>
      </c>
      <c r="I61" s="41">
        <v>0.32600000000000001</v>
      </c>
      <c r="J61" s="41">
        <v>0.375</v>
      </c>
      <c r="K61" s="41">
        <v>0.46</v>
      </c>
      <c r="L61" s="41">
        <v>0.48099999999999998</v>
      </c>
      <c r="M61" s="41">
        <v>0.59000000000000008</v>
      </c>
      <c r="N61" s="41">
        <v>0.59799999999999998</v>
      </c>
      <c r="O61" s="41">
        <v>0.60599999999999998</v>
      </c>
      <c r="P61" s="41">
        <v>0.6090000000000001</v>
      </c>
      <c r="Q61" s="41">
        <v>0.65929599999999999</v>
      </c>
      <c r="R61" s="41">
        <v>0.68148500000000001</v>
      </c>
      <c r="S61" s="41">
        <v>0.70585199999999992</v>
      </c>
      <c r="T61" s="41">
        <v>0.70132199999999989</v>
      </c>
      <c r="U61" s="41">
        <v>0.7498800000000001</v>
      </c>
      <c r="V61" s="11"/>
      <c r="W61" s="41">
        <v>1.0589999999999988</v>
      </c>
      <c r="X61" s="41">
        <v>1.238</v>
      </c>
      <c r="Y61" s="41">
        <v>2.129</v>
      </c>
      <c r="Z61" s="41">
        <v>2.5557810000000001</v>
      </c>
    </row>
    <row r="62" spans="2:28" ht="13.5" thickTop="1" x14ac:dyDescent="0.3"/>
    <row r="63" spans="2:28" x14ac:dyDescent="0.3">
      <c r="B63" s="4" t="s">
        <v>72</v>
      </c>
      <c r="C63" s="3"/>
      <c r="D63" s="3"/>
      <c r="E63" s="3"/>
      <c r="F63" s="3"/>
      <c r="G63" s="3"/>
      <c r="H63" s="3"/>
      <c r="I63" s="94"/>
      <c r="J63" s="3"/>
      <c r="K63" s="94"/>
      <c r="L63" s="94"/>
      <c r="M63" s="94"/>
      <c r="N63" s="94"/>
      <c r="O63" s="5"/>
      <c r="P63" s="5"/>
    </row>
    <row r="64" spans="2:28" x14ac:dyDescent="0.3">
      <c r="B64" s="159" t="s">
        <v>73</v>
      </c>
      <c r="C64" s="160">
        <v>6.0049999999999999</v>
      </c>
      <c r="D64" s="160">
        <v>5.7759999999999998</v>
      </c>
      <c r="E64" s="160">
        <v>6.056</v>
      </c>
      <c r="F64" s="160">
        <v>5.625</v>
      </c>
      <c r="G64" s="160">
        <v>5.4089999999999998</v>
      </c>
      <c r="H64" s="160">
        <v>5.4580000000000002</v>
      </c>
      <c r="I64" s="160">
        <v>5.2930000000000001</v>
      </c>
      <c r="J64" s="160">
        <v>4.8619999999999983</v>
      </c>
      <c r="K64" s="160">
        <v>4.4409999999999998</v>
      </c>
      <c r="L64" s="160">
        <v>4.0670000000000002</v>
      </c>
      <c r="M64" s="160">
        <v>3.754</v>
      </c>
      <c r="N64" s="160">
        <v>3.6060000000000016</v>
      </c>
      <c r="O64" s="160" t="s">
        <v>74</v>
      </c>
      <c r="P64" s="160" t="s">
        <v>74</v>
      </c>
      <c r="Q64" s="160" t="s">
        <v>74</v>
      </c>
      <c r="R64" s="160" t="s">
        <v>74</v>
      </c>
      <c r="S64" s="160" t="s">
        <v>74</v>
      </c>
      <c r="T64" s="160" t="s">
        <v>74</v>
      </c>
      <c r="U64" s="160" t="s">
        <v>74</v>
      </c>
      <c r="W64" s="3">
        <v>23.462</v>
      </c>
      <c r="X64" s="3">
        <v>21.021999999999998</v>
      </c>
      <c r="Y64" s="3">
        <v>15.868</v>
      </c>
      <c r="Z64" s="3">
        <v>0</v>
      </c>
    </row>
    <row r="65" spans="2:28" x14ac:dyDescent="0.3">
      <c r="B65" s="159" t="s">
        <v>75</v>
      </c>
      <c r="C65" s="160">
        <v>1.0900000000000001</v>
      </c>
      <c r="D65" s="160">
        <v>0.4</v>
      </c>
      <c r="E65" s="160">
        <v>0.60499999999999998</v>
      </c>
      <c r="F65" s="160">
        <v>0.81299999999999972</v>
      </c>
      <c r="G65" s="160">
        <v>0.48899999999999999</v>
      </c>
      <c r="H65" s="160">
        <v>0.91</v>
      </c>
      <c r="I65" s="160">
        <v>0.60399999999999998</v>
      </c>
      <c r="J65" s="160">
        <v>0.41500000000000004</v>
      </c>
      <c r="K65" s="160">
        <v>0.17</v>
      </c>
      <c r="L65" s="160">
        <v>0.156</v>
      </c>
      <c r="M65" s="160">
        <v>0.28000000000000003</v>
      </c>
      <c r="N65" s="160">
        <v>0.18799999999999994</v>
      </c>
      <c r="O65" s="160" t="s">
        <v>74</v>
      </c>
      <c r="P65" s="160" t="s">
        <v>74</v>
      </c>
      <c r="Q65" s="160" t="s">
        <v>74</v>
      </c>
      <c r="R65" s="160" t="s">
        <v>74</v>
      </c>
      <c r="S65" s="160" t="s">
        <v>74</v>
      </c>
      <c r="T65" s="160" t="s">
        <v>74</v>
      </c>
      <c r="U65" s="160" t="s">
        <v>74</v>
      </c>
      <c r="W65" s="3">
        <v>2.9079999999999999</v>
      </c>
      <c r="X65" s="3">
        <v>2.4180000000000001</v>
      </c>
      <c r="Y65" s="3">
        <v>0.79400000000000004</v>
      </c>
      <c r="Z65" s="3">
        <v>0</v>
      </c>
    </row>
    <row r="67" spans="2:28" x14ac:dyDescent="0.3">
      <c r="B67" s="159" t="s">
        <v>63</v>
      </c>
      <c r="C67" s="3">
        <v>10.367000000000001</v>
      </c>
      <c r="D67" s="3">
        <v>9.0730000000000004</v>
      </c>
      <c r="E67" s="3">
        <v>10.256</v>
      </c>
      <c r="F67" s="3">
        <v>10.593999999999998</v>
      </c>
      <c r="G67" s="3">
        <v>10.778</v>
      </c>
      <c r="H67" s="3">
        <v>11.719999999999997</v>
      </c>
      <c r="I67" s="3">
        <v>15.222</v>
      </c>
      <c r="J67" s="3">
        <v>14.944000000000003</v>
      </c>
      <c r="K67" s="3">
        <v>14.63</v>
      </c>
      <c r="L67" s="3">
        <v>15.427</v>
      </c>
      <c r="M67" s="3">
        <v>16.827999999999999</v>
      </c>
      <c r="N67" s="3">
        <v>18.238</v>
      </c>
      <c r="O67" s="38" t="s">
        <v>74</v>
      </c>
      <c r="P67" s="38" t="s">
        <v>74</v>
      </c>
      <c r="Q67" s="38" t="s">
        <v>74</v>
      </c>
      <c r="R67" s="38" t="s">
        <v>74</v>
      </c>
      <c r="S67" s="38" t="s">
        <v>74</v>
      </c>
      <c r="T67" s="38" t="s">
        <v>74</v>
      </c>
      <c r="U67" s="38" t="s">
        <v>74</v>
      </c>
      <c r="W67" s="3">
        <v>40.29</v>
      </c>
      <c r="X67" s="3">
        <v>52.664000000000001</v>
      </c>
      <c r="Y67" s="3">
        <v>65.123000000000005</v>
      </c>
      <c r="Z67" s="3">
        <v>0</v>
      </c>
    </row>
    <row r="68" spans="2:28" x14ac:dyDescent="0.3">
      <c r="B68" s="4" t="s">
        <v>76</v>
      </c>
      <c r="C68" s="25">
        <v>22.294</v>
      </c>
      <c r="D68" s="25">
        <v>23.883000000000003</v>
      </c>
      <c r="E68" s="25">
        <v>29.537999999999997</v>
      </c>
      <c r="F68" s="25">
        <v>35.528000000000006</v>
      </c>
      <c r="G68" s="25">
        <v>28.021999999999998</v>
      </c>
      <c r="H68" s="25">
        <v>33.624000000000002</v>
      </c>
      <c r="I68" s="25">
        <v>38.704999999999998</v>
      </c>
      <c r="J68" s="25">
        <v>38.893999999999998</v>
      </c>
      <c r="K68" s="25">
        <v>35.661000000000001</v>
      </c>
      <c r="L68" s="25">
        <v>40.273999999999994</v>
      </c>
      <c r="M68" s="25">
        <v>45.911000000000001</v>
      </c>
      <c r="N68" s="25">
        <v>45.370000000000005</v>
      </c>
      <c r="O68" s="25" t="s">
        <v>74</v>
      </c>
      <c r="P68" s="25" t="s">
        <v>74</v>
      </c>
      <c r="Q68" s="25" t="s">
        <v>74</v>
      </c>
      <c r="R68" s="25" t="s">
        <v>74</v>
      </c>
      <c r="S68" s="25" t="s">
        <v>74</v>
      </c>
      <c r="T68" s="25" t="s">
        <v>74</v>
      </c>
      <c r="U68" s="25" t="s">
        <v>74</v>
      </c>
      <c r="W68" s="25">
        <v>111.24300000000001</v>
      </c>
      <c r="X68" s="25">
        <v>139.245</v>
      </c>
      <c r="Y68" s="25">
        <v>167.21600000000001</v>
      </c>
      <c r="Z68" s="25">
        <v>0</v>
      </c>
    </row>
    <row r="69" spans="2:28" x14ac:dyDescent="0.3">
      <c r="C69" s="3"/>
      <c r="D69" s="3"/>
      <c r="E69" s="3"/>
      <c r="F69" s="3"/>
      <c r="G69" s="3"/>
      <c r="H69" s="148"/>
      <c r="I69" s="148"/>
      <c r="J69" s="3"/>
      <c r="K69" s="3"/>
      <c r="L69" s="3"/>
      <c r="M69" s="148"/>
      <c r="N69" s="148"/>
      <c r="AB69" s="55"/>
    </row>
    <row r="70" spans="2:28" x14ac:dyDescent="0.3">
      <c r="B70" s="159" t="s">
        <v>64</v>
      </c>
      <c r="C70" s="3">
        <v>2.8940000000000001</v>
      </c>
      <c r="D70" s="3">
        <v>2.8629999999999995</v>
      </c>
      <c r="E70" s="3">
        <v>3.0030000000000001</v>
      </c>
      <c r="F70" s="3">
        <v>3.4440000000000008</v>
      </c>
      <c r="G70" s="3">
        <v>4.1020000000000003</v>
      </c>
      <c r="H70" s="3">
        <v>3.8829999999999991</v>
      </c>
      <c r="I70" s="3">
        <v>19.648</v>
      </c>
      <c r="J70" s="3">
        <v>4.1320000000000014</v>
      </c>
      <c r="K70" s="3">
        <v>6.4020000000000001</v>
      </c>
      <c r="L70" s="3">
        <v>7.8920000000000003</v>
      </c>
      <c r="M70" s="3">
        <v>8.9529999999999994</v>
      </c>
      <c r="N70" s="3">
        <v>7.2719999999999985</v>
      </c>
      <c r="O70" s="38" t="s">
        <v>74</v>
      </c>
      <c r="P70" s="38" t="s">
        <v>74</v>
      </c>
      <c r="Q70" s="38" t="s">
        <v>74</v>
      </c>
      <c r="R70" s="38" t="s">
        <v>74</v>
      </c>
      <c r="S70" s="38" t="s">
        <v>74</v>
      </c>
      <c r="T70" s="38" t="s">
        <v>74</v>
      </c>
      <c r="U70" s="38" t="s">
        <v>74</v>
      </c>
      <c r="W70" s="3">
        <v>12.204000000000001</v>
      </c>
      <c r="X70" s="3">
        <v>31.765000000000001</v>
      </c>
      <c r="Y70" s="3">
        <v>30.518999999999998</v>
      </c>
      <c r="Z70" s="3">
        <v>0</v>
      </c>
    </row>
    <row r="71" spans="2:28" x14ac:dyDescent="0.3">
      <c r="B71" s="159" t="s">
        <v>65</v>
      </c>
      <c r="C71" s="3">
        <v>14.041</v>
      </c>
      <c r="D71" s="3">
        <v>14.010000000000002</v>
      </c>
      <c r="E71" s="3">
        <v>21.83</v>
      </c>
      <c r="F71" s="3">
        <v>26.663999999999998</v>
      </c>
      <c r="G71" s="3">
        <v>19.300999999999998</v>
      </c>
      <c r="H71" s="3">
        <v>29.001000000000001</v>
      </c>
      <c r="I71" s="3">
        <v>25.186</v>
      </c>
      <c r="J71" s="3">
        <v>27.024000000000001</v>
      </c>
      <c r="K71" s="3">
        <v>27.053999999999998</v>
      </c>
      <c r="L71" s="3">
        <v>27.173999999999999</v>
      </c>
      <c r="M71" s="3">
        <v>27.201000000000001</v>
      </c>
      <c r="N71" s="3">
        <v>28.376000000000005</v>
      </c>
      <c r="O71" s="38" t="s">
        <v>74</v>
      </c>
      <c r="P71" s="38" t="s">
        <v>74</v>
      </c>
      <c r="Q71" s="38" t="s">
        <v>74</v>
      </c>
      <c r="R71" s="38" t="s">
        <v>74</v>
      </c>
      <c r="S71" s="38" t="s">
        <v>74</v>
      </c>
      <c r="T71" s="38" t="s">
        <v>74</v>
      </c>
      <c r="U71" s="38" t="s">
        <v>74</v>
      </c>
      <c r="W71" s="3">
        <v>76.545000000000002</v>
      </c>
      <c r="X71" s="3">
        <v>100.512</v>
      </c>
      <c r="Y71" s="3">
        <v>109.80500000000001</v>
      </c>
      <c r="Z71" s="3">
        <v>0</v>
      </c>
    </row>
    <row r="72" spans="2:28" x14ac:dyDescent="0.3">
      <c r="B72" s="159" t="s">
        <v>66</v>
      </c>
      <c r="C72" s="3">
        <v>5.1580000000000004</v>
      </c>
      <c r="D72" s="3">
        <v>5.2909999999999995</v>
      </c>
      <c r="E72" s="3">
        <v>10.468999999999999</v>
      </c>
      <c r="F72" s="3">
        <v>15.953999999999997</v>
      </c>
      <c r="G72" s="3">
        <v>10.292</v>
      </c>
      <c r="H72" s="3">
        <v>11.664</v>
      </c>
      <c r="I72" s="3">
        <v>22.23</v>
      </c>
      <c r="J72" s="3">
        <v>15.034999999999997</v>
      </c>
      <c r="K72" s="3">
        <v>15.542</v>
      </c>
      <c r="L72" s="3">
        <v>16.321999999999999</v>
      </c>
      <c r="M72" s="3">
        <v>16.364999999999998</v>
      </c>
      <c r="N72" s="3">
        <v>16.644999999999996</v>
      </c>
      <c r="O72" s="38" t="s">
        <v>74</v>
      </c>
      <c r="P72" s="38" t="s">
        <v>74</v>
      </c>
      <c r="Q72" s="38" t="s">
        <v>74</v>
      </c>
      <c r="R72" s="38" t="s">
        <v>74</v>
      </c>
      <c r="S72" s="38" t="s">
        <v>74</v>
      </c>
      <c r="T72" s="38" t="s">
        <v>74</v>
      </c>
      <c r="U72" s="38" t="s">
        <v>74</v>
      </c>
      <c r="W72" s="3">
        <v>36.872</v>
      </c>
      <c r="X72" s="3">
        <v>59.220999999999997</v>
      </c>
      <c r="Y72" s="3">
        <v>64.873999999999995</v>
      </c>
      <c r="Z72" s="3">
        <v>0</v>
      </c>
      <c r="AB72" s="166"/>
    </row>
    <row r="73" spans="2:28" x14ac:dyDescent="0.3">
      <c r="B73" s="159" t="s">
        <v>77</v>
      </c>
      <c r="C73" s="3">
        <v>0.27300000000000002</v>
      </c>
      <c r="D73" s="3">
        <v>0.26800000000000002</v>
      </c>
      <c r="E73" s="3">
        <v>0.25900000000000001</v>
      </c>
      <c r="F73" s="3">
        <v>0.2589999999999999</v>
      </c>
      <c r="G73" s="3">
        <v>0.25800000000000001</v>
      </c>
      <c r="H73" s="3">
        <v>0.27899999999999991</v>
      </c>
      <c r="I73" s="3">
        <v>0.32600000000000001</v>
      </c>
      <c r="J73" s="3">
        <v>0.375</v>
      </c>
      <c r="K73" s="3">
        <v>0.51100000000000001</v>
      </c>
      <c r="L73" s="3">
        <v>0.629</v>
      </c>
      <c r="M73" s="3">
        <v>0.81899999999999995</v>
      </c>
      <c r="N73" s="3">
        <v>1.125</v>
      </c>
      <c r="O73" s="38" t="s">
        <v>74</v>
      </c>
      <c r="P73" s="38" t="s">
        <v>74</v>
      </c>
      <c r="Q73" s="38" t="s">
        <v>74</v>
      </c>
      <c r="R73" s="38" t="s">
        <v>74</v>
      </c>
      <c r="S73" s="38" t="s">
        <v>74</v>
      </c>
      <c r="T73" s="38" t="s">
        <v>74</v>
      </c>
      <c r="U73" s="38" t="s">
        <v>74</v>
      </c>
      <c r="W73" s="3">
        <v>1.0589999999999999</v>
      </c>
      <c r="X73" s="3">
        <v>1.238</v>
      </c>
      <c r="Y73" s="3">
        <v>3.0840000000000001</v>
      </c>
      <c r="Z73" s="3">
        <v>0</v>
      </c>
      <c r="AB73" s="166"/>
    </row>
    <row r="74" spans="2:28" x14ac:dyDescent="0.3">
      <c r="B74" s="4" t="s">
        <v>78</v>
      </c>
      <c r="C74" s="25">
        <v>22.366000000000003</v>
      </c>
      <c r="D74" s="25">
        <v>22.432000000000002</v>
      </c>
      <c r="E74" s="25">
        <v>35.561</v>
      </c>
      <c r="F74" s="25">
        <v>46.320999999999998</v>
      </c>
      <c r="G74" s="25">
        <v>33.953000000000003</v>
      </c>
      <c r="H74" s="25">
        <v>44.826999999999998</v>
      </c>
      <c r="I74" s="25">
        <v>67.39</v>
      </c>
      <c r="J74" s="25">
        <v>46.566000000000003</v>
      </c>
      <c r="K74" s="25">
        <v>49.509</v>
      </c>
      <c r="L74" s="25">
        <v>52.017000000000003</v>
      </c>
      <c r="M74" s="25">
        <v>53.337999999999994</v>
      </c>
      <c r="N74" s="25">
        <v>53.417999999999999</v>
      </c>
      <c r="O74" s="25" t="s">
        <v>74</v>
      </c>
      <c r="P74" s="25" t="s">
        <v>74</v>
      </c>
      <c r="Q74" s="25" t="s">
        <v>74</v>
      </c>
      <c r="R74" s="25" t="s">
        <v>74</v>
      </c>
      <c r="S74" s="25" t="s">
        <v>74</v>
      </c>
      <c r="T74" s="25" t="s">
        <v>74</v>
      </c>
      <c r="U74" s="25" t="s">
        <v>74</v>
      </c>
      <c r="W74" s="25">
        <v>126.68</v>
      </c>
      <c r="X74" s="25">
        <v>192.73600000000002</v>
      </c>
      <c r="Y74" s="25">
        <v>208.28200000000001</v>
      </c>
      <c r="Z74" s="25">
        <v>0</v>
      </c>
      <c r="AB74" s="166"/>
    </row>
    <row r="75" spans="2:28" x14ac:dyDescent="0.3">
      <c r="AB75" s="166"/>
    </row>
    <row r="76" spans="2:28" x14ac:dyDescent="0.3">
      <c r="B76" s="4" t="s">
        <v>79</v>
      </c>
    </row>
    <row r="77" spans="2:28" x14ac:dyDescent="0.3">
      <c r="B77" s="159" t="s">
        <v>80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13.65</v>
      </c>
      <c r="J77" s="3">
        <v>7.5830000000000002</v>
      </c>
      <c r="K77" s="3">
        <v>3.2669999999999999</v>
      </c>
      <c r="L77" s="3">
        <v>2.6680000000000001</v>
      </c>
      <c r="M77" s="3">
        <v>0.91300000000000003</v>
      </c>
      <c r="N77" s="3">
        <v>-2.351</v>
      </c>
      <c r="O77" s="3">
        <v>-0.109</v>
      </c>
      <c r="P77" s="3">
        <v>-4.0270000000000001</v>
      </c>
      <c r="Q77" s="3">
        <v>-2.7850000000000001</v>
      </c>
      <c r="R77" s="3">
        <v>-4.532</v>
      </c>
      <c r="S77" s="3">
        <v>1.4890000000000001</v>
      </c>
      <c r="T77" s="3">
        <v>-8.67</v>
      </c>
      <c r="U77" s="3">
        <v>-4.5369999999999999</v>
      </c>
      <c r="W77" s="3">
        <v>0</v>
      </c>
      <c r="X77" s="3">
        <v>21.233000000000001</v>
      </c>
      <c r="Y77" s="3">
        <v>4.4970000000000008</v>
      </c>
      <c r="Z77" s="3">
        <v>-11.452999999999999</v>
      </c>
    </row>
    <row r="78" spans="2:28" x14ac:dyDescent="0.3">
      <c r="B78" s="159" t="s">
        <v>81</v>
      </c>
      <c r="C78" s="3">
        <v>4.0000000000000001E-3</v>
      </c>
      <c r="D78" s="3">
        <v>4.9999999999999975E-3</v>
      </c>
      <c r="E78" s="3">
        <v>1.7000000000000001E-2</v>
      </c>
      <c r="F78" s="3">
        <v>1.5000000000000003E-2</v>
      </c>
      <c r="G78" s="3">
        <v>1.2999999999999999E-2</v>
      </c>
      <c r="H78" s="3">
        <v>1.0999999999999999E-2</v>
      </c>
      <c r="I78" s="3">
        <v>5.6000000000000001E-2</v>
      </c>
      <c r="J78" s="3">
        <v>2.1999999999999999E-2</v>
      </c>
      <c r="K78" s="3">
        <v>1.4E-2</v>
      </c>
      <c r="L78" s="3">
        <v>0.02</v>
      </c>
      <c r="M78" s="3">
        <v>1.6E-2</v>
      </c>
      <c r="N78" s="3">
        <v>-0.09</v>
      </c>
      <c r="O78" s="3">
        <v>0.32500000000000001</v>
      </c>
      <c r="P78" s="3">
        <v>0.28599999999999998</v>
      </c>
      <c r="Q78" s="3">
        <v>0.23200000000000001</v>
      </c>
      <c r="R78" s="3">
        <v>-0.81799999999999995</v>
      </c>
      <c r="S78" s="3">
        <v>3.4000000000000002E-2</v>
      </c>
      <c r="T78" s="3">
        <v>3.6999999999999998E-2</v>
      </c>
      <c r="U78" s="3">
        <v>4.4999999999999998E-2</v>
      </c>
      <c r="W78" s="3">
        <v>4.1000000000000002E-2</v>
      </c>
      <c r="X78" s="3">
        <v>0.10200000000000001</v>
      </c>
      <c r="Y78" s="3">
        <v>-3.9999999999999994E-2</v>
      </c>
      <c r="Z78" s="3">
        <v>2.5000000000000022E-2</v>
      </c>
    </row>
    <row r="79" spans="2:28" x14ac:dyDescent="0.3">
      <c r="B79" s="159" t="s">
        <v>82</v>
      </c>
      <c r="C79" s="3">
        <v>-0.82799999999999996</v>
      </c>
      <c r="D79" s="3">
        <v>0.43899999999999995</v>
      </c>
      <c r="E79" s="3">
        <v>6.5000000000000002E-2</v>
      </c>
      <c r="F79" s="3">
        <v>-0.18700000000000017</v>
      </c>
      <c r="G79" s="3">
        <v>-6.3E-2</v>
      </c>
      <c r="H79" s="3">
        <v>6.2E-2</v>
      </c>
      <c r="I79" s="3">
        <v>-0.29899999999999999</v>
      </c>
      <c r="J79" s="3">
        <v>-0.33200000000000002</v>
      </c>
      <c r="K79" s="3">
        <v>-0.17699999999999999</v>
      </c>
      <c r="L79" s="3">
        <v>-0.69299999999999995</v>
      </c>
      <c r="M79" s="3">
        <v>4.8000000000000001E-2</v>
      </c>
      <c r="N79" s="3">
        <v>3.7810000000000001</v>
      </c>
      <c r="O79" s="3">
        <v>1.4119999999999999</v>
      </c>
      <c r="P79" s="3">
        <v>1.613</v>
      </c>
      <c r="Q79" s="3">
        <v>1.4770000000000001</v>
      </c>
      <c r="R79" s="3">
        <v>3.6640000000000001</v>
      </c>
      <c r="S79" s="3">
        <v>1.88</v>
      </c>
      <c r="T79" s="3">
        <v>1.663</v>
      </c>
      <c r="U79" s="3">
        <v>-4.9000000000000002E-2</v>
      </c>
      <c r="W79" s="3">
        <v>-0.51100000000000012</v>
      </c>
      <c r="X79" s="3">
        <v>-0.63200000000000001</v>
      </c>
      <c r="Y79" s="3">
        <v>2.9590000000000005</v>
      </c>
      <c r="Z79" s="3">
        <v>8.1660000000000004</v>
      </c>
    </row>
    <row r="81" spans="3:21" x14ac:dyDescent="0.3"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</sheetData>
  <pageMargins left="0.25" right="0.25" top="0.75" bottom="0.75" header="0.3" footer="0.3"/>
  <pageSetup scale="48" orientation="landscape" r:id="rId1"/>
  <rowBreaks count="1" manualBreakCount="1">
    <brk id="40" min="1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E465E-B502-466F-9116-3CD9935D2C6E}">
  <sheetPr>
    <pageSetUpPr fitToPage="1"/>
  </sheetPr>
  <dimension ref="B2:AL75"/>
  <sheetViews>
    <sheetView showGridLines="0" zoomScale="80" zoomScaleNormal="80" workbookViewId="0">
      <pane xSplit="2" ySplit="6" topLeftCell="F7" activePane="bottomRight" state="frozen"/>
      <selection pane="topRight" activeCell="AA8" sqref="AA8"/>
      <selection pane="bottomLeft" activeCell="AA8" sqref="AA8"/>
      <selection pane="bottomRight" activeCell="H34" sqref="H34"/>
    </sheetView>
  </sheetViews>
  <sheetFormatPr defaultColWidth="8.453125" defaultRowHeight="13" x14ac:dyDescent="0.3"/>
  <cols>
    <col min="1" max="1" width="3.453125" style="1" customWidth="1"/>
    <col min="2" max="2" width="82.36328125" style="1" bestFit="1" customWidth="1"/>
    <col min="3" max="5" width="7.453125" style="38" bestFit="1" customWidth="1"/>
    <col min="6" max="21" width="7.36328125" style="38" bestFit="1" customWidth="1"/>
    <col min="22" max="22" width="2.453125" style="2" customWidth="1"/>
    <col min="23" max="25" width="7.453125" style="2" bestFit="1" customWidth="1"/>
    <col min="26" max="26" width="7.54296875" style="2" bestFit="1" customWidth="1"/>
    <col min="27" max="16384" width="8.453125" style="1"/>
  </cols>
  <sheetData>
    <row r="2" spans="2:29" x14ac:dyDescent="0.3">
      <c r="B2" s="4" t="str">
        <f>+'GAAP Income Statement'!B2</f>
        <v>AVEPOINT, INC.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Z2" s="153" t="s">
        <v>2</v>
      </c>
    </row>
    <row r="3" spans="2:29" x14ac:dyDescent="0.3">
      <c r="B3" s="4" t="str">
        <f>+'GAAP Income Statement'!B3</f>
        <v>Q3 2024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Z3" s="154" t="s">
        <v>4</v>
      </c>
    </row>
    <row r="4" spans="2:29" x14ac:dyDescent="0.3">
      <c r="B4" s="4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Z4" s="154" t="s">
        <v>83</v>
      </c>
    </row>
    <row r="5" spans="2:29" ht="13.5" thickBot="1" x14ac:dyDescent="0.35">
      <c r="B5" s="4"/>
    </row>
    <row r="6" spans="2:29" ht="14.5" x14ac:dyDescent="0.3">
      <c r="B6" s="7" t="s">
        <v>84</v>
      </c>
      <c r="C6" s="116" t="s">
        <v>7</v>
      </c>
      <c r="D6" s="116" t="s">
        <v>8</v>
      </c>
      <c r="E6" s="116" t="s">
        <v>9</v>
      </c>
      <c r="F6" s="116" t="s">
        <v>10</v>
      </c>
      <c r="G6" s="116" t="s">
        <v>11</v>
      </c>
      <c r="H6" s="116" t="s">
        <v>12</v>
      </c>
      <c r="I6" s="116" t="s">
        <v>13</v>
      </c>
      <c r="J6" s="116" t="s">
        <v>14</v>
      </c>
      <c r="K6" s="116" t="s">
        <v>15</v>
      </c>
      <c r="L6" s="116" t="s">
        <v>16</v>
      </c>
      <c r="M6" s="116" t="s">
        <v>17</v>
      </c>
      <c r="N6" s="116" t="s">
        <v>18</v>
      </c>
      <c r="O6" s="116" t="s">
        <v>19</v>
      </c>
      <c r="P6" s="116" t="s">
        <v>20</v>
      </c>
      <c r="Q6" s="116" t="s">
        <v>21</v>
      </c>
      <c r="R6" s="116" t="s">
        <v>22</v>
      </c>
      <c r="S6" s="116" t="s">
        <v>23</v>
      </c>
      <c r="T6" s="116" t="s">
        <v>24</v>
      </c>
      <c r="U6" s="116" t="s">
        <v>25</v>
      </c>
      <c r="V6" s="9"/>
      <c r="W6" s="8" t="s">
        <v>26</v>
      </c>
      <c r="X6" s="8" t="s">
        <v>27</v>
      </c>
      <c r="Y6" s="8" t="s">
        <v>28</v>
      </c>
      <c r="Z6" s="10" t="s">
        <v>29</v>
      </c>
    </row>
    <row r="7" spans="2:29" x14ac:dyDescent="0.3">
      <c r="B7" s="24" t="s">
        <v>85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1"/>
      <c r="W7" s="12"/>
      <c r="X7" s="12"/>
      <c r="Y7" s="12"/>
      <c r="Z7" s="13"/>
    </row>
    <row r="8" spans="2:29" x14ac:dyDescent="0.3">
      <c r="B8" s="24" t="s">
        <v>86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11"/>
      <c r="W8" s="12"/>
      <c r="X8" s="12"/>
      <c r="Y8" s="12"/>
      <c r="Z8" s="13"/>
    </row>
    <row r="9" spans="2:29" x14ac:dyDescent="0.3">
      <c r="B9" s="22" t="s">
        <v>87</v>
      </c>
      <c r="C9" s="3">
        <v>9.9607460000000003</v>
      </c>
      <c r="D9" s="3">
        <v>25.374751</v>
      </c>
      <c r="E9" s="3">
        <v>46.868940000000002</v>
      </c>
      <c r="F9" s="3">
        <v>69.111999999999995</v>
      </c>
      <c r="G9" s="3">
        <v>64.564999999999998</v>
      </c>
      <c r="H9" s="3">
        <v>66.337999999999994</v>
      </c>
      <c r="I9" s="3">
        <v>260.70400000000001</v>
      </c>
      <c r="J9" s="3">
        <v>268.2167</v>
      </c>
      <c r="K9" s="3">
        <v>78.763999999999996</v>
      </c>
      <c r="L9" s="3">
        <v>65.061999999999998</v>
      </c>
      <c r="M9" s="3">
        <v>217.78100000000001</v>
      </c>
      <c r="N9" s="3">
        <v>227.18799999999999</v>
      </c>
      <c r="O9" s="3">
        <v>228.827</v>
      </c>
      <c r="P9" s="3">
        <v>219.714</v>
      </c>
      <c r="Q9" s="3">
        <v>205.786</v>
      </c>
      <c r="R9" s="3">
        <v>223.16200000000001</v>
      </c>
      <c r="S9" s="3">
        <v>215.489</v>
      </c>
      <c r="T9" s="3">
        <v>226.99799999999999</v>
      </c>
      <c r="U9" s="3">
        <v>249.803</v>
      </c>
      <c r="V9" s="11"/>
      <c r="W9" s="12">
        <v>69.111999999999995</v>
      </c>
      <c r="X9" s="12">
        <v>268.2167</v>
      </c>
      <c r="Y9" s="12">
        <v>227.18799999999999</v>
      </c>
      <c r="Z9" s="13">
        <v>223.16200000000001</v>
      </c>
      <c r="AB9" s="18"/>
      <c r="AC9" s="18"/>
    </row>
    <row r="10" spans="2:29" x14ac:dyDescent="0.3">
      <c r="B10" s="22" t="s">
        <v>88</v>
      </c>
      <c r="C10" s="3">
        <v>2.567949</v>
      </c>
      <c r="D10" s="3">
        <v>2.2472919999999998</v>
      </c>
      <c r="E10" s="3">
        <v>1.858903</v>
      </c>
      <c r="F10" s="3">
        <v>0.99199999999999999</v>
      </c>
      <c r="G10" s="3">
        <v>1.256</v>
      </c>
      <c r="H10" s="3">
        <v>1.4079999999999999</v>
      </c>
      <c r="I10" s="3">
        <v>1.6140000000000001</v>
      </c>
      <c r="J10" s="3">
        <v>2.411</v>
      </c>
      <c r="K10" s="3">
        <v>181.292</v>
      </c>
      <c r="L10" s="3">
        <v>181.54499999999999</v>
      </c>
      <c r="M10" s="3">
        <v>2.0030000000000001</v>
      </c>
      <c r="N10" s="3">
        <v>2.62</v>
      </c>
      <c r="O10" s="3">
        <v>2.879</v>
      </c>
      <c r="P10" s="3">
        <v>3.1909999999999998</v>
      </c>
      <c r="Q10" s="3">
        <v>3.4780000000000002</v>
      </c>
      <c r="R10" s="3">
        <v>3.7210000000000001</v>
      </c>
      <c r="S10" s="3">
        <v>3.7949999999999999</v>
      </c>
      <c r="T10" s="3">
        <v>3.8420000000000001</v>
      </c>
      <c r="U10" s="3">
        <v>0.17299999999999999</v>
      </c>
      <c r="V10" s="11"/>
      <c r="W10" s="12">
        <v>0.99199999999999999</v>
      </c>
      <c r="X10" s="12">
        <v>2.411</v>
      </c>
      <c r="Y10" s="12">
        <v>2.62</v>
      </c>
      <c r="Z10" s="13">
        <v>3.7210000000000001</v>
      </c>
    </row>
    <row r="11" spans="2:29" x14ac:dyDescent="0.3">
      <c r="B11" s="22" t="s">
        <v>89</v>
      </c>
      <c r="C11" s="3">
        <v>30.998529999999999</v>
      </c>
      <c r="D11" s="3">
        <v>33.496927999999997</v>
      </c>
      <c r="E11" s="3">
        <v>41.903235000000002</v>
      </c>
      <c r="F11" s="3">
        <v>48.25</v>
      </c>
      <c r="G11" s="3">
        <v>41.372</v>
      </c>
      <c r="H11" s="3">
        <v>44.753</v>
      </c>
      <c r="I11" s="3">
        <v>54.225999999999999</v>
      </c>
      <c r="J11" s="3">
        <v>55.067</v>
      </c>
      <c r="K11" s="3">
        <v>48.039000000000001</v>
      </c>
      <c r="L11" s="3">
        <v>51.441000000000003</v>
      </c>
      <c r="M11" s="3">
        <v>56.777000000000001</v>
      </c>
      <c r="N11" s="3">
        <v>66.474000000000004</v>
      </c>
      <c r="O11" s="3">
        <v>56.627000000000002</v>
      </c>
      <c r="P11" s="3">
        <v>61.814999999999998</v>
      </c>
      <c r="Q11" s="3">
        <v>69.328999999999994</v>
      </c>
      <c r="R11" s="3">
        <v>85.876999999999995</v>
      </c>
      <c r="S11" s="3">
        <v>73.403999999999996</v>
      </c>
      <c r="T11" s="3">
        <v>78.399000000000001</v>
      </c>
      <c r="U11" s="3">
        <v>79.986000000000004</v>
      </c>
      <c r="V11" s="11"/>
      <c r="W11" s="12">
        <v>48.25</v>
      </c>
      <c r="X11" s="12">
        <v>55.067</v>
      </c>
      <c r="Y11" s="12">
        <v>66.474000000000004</v>
      </c>
      <c r="Z11" s="13">
        <v>85.876999999999995</v>
      </c>
    </row>
    <row r="12" spans="2:29" ht="14.5" x14ac:dyDescent="0.3">
      <c r="B12" s="22" t="s">
        <v>90</v>
      </c>
      <c r="C12" s="3">
        <v>2.8736000000000002</v>
      </c>
      <c r="D12" s="3">
        <v>2.8629859999999998</v>
      </c>
      <c r="E12" s="3">
        <v>4.5039470000000001</v>
      </c>
      <c r="F12" s="3">
        <v>2.343</v>
      </c>
      <c r="G12" s="3">
        <v>2.694</v>
      </c>
      <c r="H12" s="3">
        <v>4.319</v>
      </c>
      <c r="I12" s="3">
        <v>13.086</v>
      </c>
      <c r="J12" s="3">
        <v>8.4610000000000003</v>
      </c>
      <c r="K12" s="3">
        <v>7.5750000000000002</v>
      </c>
      <c r="L12" s="3">
        <v>6.2480000000000002</v>
      </c>
      <c r="M12" s="3">
        <v>9.3699999999999992</v>
      </c>
      <c r="N12" s="3">
        <v>10.013</v>
      </c>
      <c r="O12" s="3">
        <v>6.4530000000000003</v>
      </c>
      <c r="P12" s="3">
        <v>5.5389999999999997</v>
      </c>
      <c r="Q12" s="3">
        <v>8.2759999999999998</v>
      </c>
      <c r="R12" s="3">
        <v>12.824</v>
      </c>
      <c r="S12" s="3">
        <v>11.037000000000001</v>
      </c>
      <c r="T12" s="3">
        <v>7.6529999999999996</v>
      </c>
      <c r="U12" s="3">
        <v>11.083</v>
      </c>
      <c r="V12" s="11"/>
      <c r="W12" s="12">
        <v>2.343</v>
      </c>
      <c r="X12" s="12">
        <v>8.4610000000000003</v>
      </c>
      <c r="Y12" s="12">
        <v>10.013</v>
      </c>
      <c r="Z12" s="13">
        <v>12.824</v>
      </c>
    </row>
    <row r="13" spans="2:29" x14ac:dyDescent="0.3">
      <c r="B13" s="15" t="s">
        <v>91</v>
      </c>
      <c r="C13" s="37">
        <v>46.400825000000005</v>
      </c>
      <c r="D13" s="37">
        <v>63.981956999999994</v>
      </c>
      <c r="E13" s="37">
        <v>95.135024999999999</v>
      </c>
      <c r="F13" s="37">
        <v>120.697</v>
      </c>
      <c r="G13" s="37">
        <v>109.887</v>
      </c>
      <c r="H13" s="37">
        <v>116.818</v>
      </c>
      <c r="I13" s="37">
        <v>329.63</v>
      </c>
      <c r="J13" s="37">
        <v>334.15570000000002</v>
      </c>
      <c r="K13" s="37">
        <v>315.66999999999996</v>
      </c>
      <c r="L13" s="37">
        <v>304.29599999999999</v>
      </c>
      <c r="M13" s="37">
        <v>285.93099999999998</v>
      </c>
      <c r="N13" s="37">
        <v>306.29499999999996</v>
      </c>
      <c r="O13" s="37">
        <v>294.78599999999994</v>
      </c>
      <c r="P13" s="37">
        <v>290.25900000000001</v>
      </c>
      <c r="Q13" s="37">
        <v>286.86900000000003</v>
      </c>
      <c r="R13" s="37">
        <v>325.584</v>
      </c>
      <c r="S13" s="37">
        <v>303.72499999999997</v>
      </c>
      <c r="T13" s="37">
        <v>316.89200000000005</v>
      </c>
      <c r="U13" s="37">
        <v>341.04500000000002</v>
      </c>
      <c r="V13" s="11"/>
      <c r="W13" s="16">
        <v>120.697</v>
      </c>
      <c r="X13" s="16">
        <v>334.15570000000002</v>
      </c>
      <c r="Y13" s="16">
        <v>306.29499999999996</v>
      </c>
      <c r="Z13" s="17">
        <v>325.584</v>
      </c>
    </row>
    <row r="14" spans="2:29" x14ac:dyDescent="0.3">
      <c r="B14" s="1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W14" s="12"/>
      <c r="X14" s="12"/>
      <c r="Y14" s="12"/>
      <c r="Z14" s="13"/>
    </row>
    <row r="15" spans="2:29" x14ac:dyDescent="0.3">
      <c r="B15" s="24" t="s">
        <v>92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W15" s="12"/>
      <c r="X15" s="12"/>
      <c r="Y15" s="12"/>
      <c r="Z15" s="13"/>
    </row>
    <row r="16" spans="2:29" x14ac:dyDescent="0.3">
      <c r="B16" s="22" t="s">
        <v>93</v>
      </c>
      <c r="C16" s="3">
        <v>2.4725100000000002</v>
      </c>
      <c r="D16" s="3">
        <v>2.2879800000000001</v>
      </c>
      <c r="E16" s="3">
        <v>2.2210649999999998</v>
      </c>
      <c r="F16" s="3">
        <v>2.6629999999999998</v>
      </c>
      <c r="G16" s="3">
        <v>2.6509999999999998</v>
      </c>
      <c r="H16" s="3">
        <v>3.0390000000000001</v>
      </c>
      <c r="I16" s="3">
        <v>3.2519999999999998</v>
      </c>
      <c r="J16" s="3">
        <v>3.9220000000000002</v>
      </c>
      <c r="K16" s="3">
        <v>4.4569999999999999</v>
      </c>
      <c r="L16" s="3">
        <v>5.1790000000000003</v>
      </c>
      <c r="M16" s="3">
        <v>5.61</v>
      </c>
      <c r="N16" s="3">
        <v>5.5369999999999999</v>
      </c>
      <c r="O16" s="3">
        <v>5.1760000000000002</v>
      </c>
      <c r="P16" s="3">
        <v>4.9960000000000004</v>
      </c>
      <c r="Q16" s="3">
        <v>4.9829999999999997</v>
      </c>
      <c r="R16" s="3">
        <v>5.1180000000000003</v>
      </c>
      <c r="S16" s="3">
        <v>4.9059999999999997</v>
      </c>
      <c r="T16" s="3">
        <v>4.5220000000000002</v>
      </c>
      <c r="U16" s="3">
        <v>5.2480000000000002</v>
      </c>
      <c r="W16" s="12">
        <v>2.6629999999999998</v>
      </c>
      <c r="X16" s="12">
        <v>3.9220000000000002</v>
      </c>
      <c r="Y16" s="12">
        <v>5.5369999999999999</v>
      </c>
      <c r="Z16" s="13">
        <v>5.1180000000000003</v>
      </c>
    </row>
    <row r="17" spans="2:38" ht="14.5" x14ac:dyDescent="0.3">
      <c r="B17" s="22" t="s">
        <v>94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4.875</v>
      </c>
      <c r="L17" s="3">
        <v>4.7439999999999998</v>
      </c>
      <c r="M17" s="3">
        <v>18.186</v>
      </c>
      <c r="N17" s="3">
        <v>18.904</v>
      </c>
      <c r="O17" s="3">
        <v>18.870999999999999</v>
      </c>
      <c r="P17" s="3">
        <v>18.978999999999999</v>
      </c>
      <c r="Q17" s="3">
        <v>18.594999999999999</v>
      </c>
      <c r="R17" s="3">
        <v>19.155999999999999</v>
      </c>
      <c r="S17" s="3">
        <v>18.692</v>
      </c>
      <c r="T17" s="3">
        <v>18.477</v>
      </c>
      <c r="U17" s="3">
        <v>19.003</v>
      </c>
      <c r="W17" s="12">
        <v>0</v>
      </c>
      <c r="X17" s="12">
        <v>0</v>
      </c>
      <c r="Y17" s="12">
        <v>18.904</v>
      </c>
      <c r="Z17" s="13">
        <v>19.155999999999999</v>
      </c>
    </row>
    <row r="18" spans="2:38" ht="14.5" x14ac:dyDescent="0.3">
      <c r="B18" s="22" t="s">
        <v>95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3.6170000000000009</v>
      </c>
      <c r="L18" s="3">
        <v>5.1559999999999997</v>
      </c>
      <c r="M18" s="3">
        <v>11.26</v>
      </c>
      <c r="N18" s="3">
        <v>11.079000000000001</v>
      </c>
      <c r="O18" s="3">
        <v>10.848000000000001</v>
      </c>
      <c r="P18" s="3">
        <v>10.77</v>
      </c>
      <c r="Q18" s="3">
        <v>10.427</v>
      </c>
      <c r="R18" s="3">
        <v>10.545999999999999</v>
      </c>
      <c r="S18" s="3">
        <v>10.164999999999999</v>
      </c>
      <c r="T18" s="3">
        <v>9.8089999999999993</v>
      </c>
      <c r="U18" s="3">
        <v>9.7089999999999996</v>
      </c>
      <c r="W18" s="12">
        <v>0</v>
      </c>
      <c r="X18" s="12">
        <v>0</v>
      </c>
      <c r="Y18" s="12">
        <v>11.079000000000001</v>
      </c>
      <c r="Z18" s="13">
        <v>10.545999999999999</v>
      </c>
    </row>
    <row r="19" spans="2:38" x14ac:dyDescent="0.3">
      <c r="B19" s="22" t="s">
        <v>96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13.409000000000001</v>
      </c>
      <c r="L19" s="3">
        <v>18.068000000000001</v>
      </c>
      <c r="M19" s="3">
        <v>16.913</v>
      </c>
      <c r="N19" s="3">
        <v>15.855</v>
      </c>
      <c r="O19" s="3">
        <v>16.984000000000002</v>
      </c>
      <c r="P19" s="3">
        <v>15.577</v>
      </c>
      <c r="Q19" s="3">
        <v>14.547000000000001</v>
      </c>
      <c r="R19" s="3">
        <v>13.907999999999999</v>
      </c>
      <c r="S19" s="3">
        <v>12.887</v>
      </c>
      <c r="T19" s="3">
        <v>13.401999999999999</v>
      </c>
      <c r="U19" s="3">
        <v>14.259</v>
      </c>
      <c r="W19" s="12">
        <v>0</v>
      </c>
      <c r="X19" s="12">
        <v>0</v>
      </c>
      <c r="Y19" s="12">
        <v>15.855</v>
      </c>
      <c r="Z19" s="13">
        <v>13.907999999999999</v>
      </c>
    </row>
    <row r="20" spans="2:38" x14ac:dyDescent="0.3">
      <c r="B20" s="22" t="s">
        <v>97</v>
      </c>
      <c r="C20" s="3">
        <v>27.832785000000001</v>
      </c>
      <c r="D20" s="3">
        <v>27.301879</v>
      </c>
      <c r="E20" s="3">
        <v>28.659165999999999</v>
      </c>
      <c r="F20" s="3">
        <v>31.943000000000001</v>
      </c>
      <c r="G20" s="3">
        <v>32.799999999999997</v>
      </c>
      <c r="H20" s="3">
        <v>33.780999999999999</v>
      </c>
      <c r="I20" s="3">
        <v>35.267000000000003</v>
      </c>
      <c r="J20" s="3">
        <v>38.926000000000002</v>
      </c>
      <c r="K20" s="3">
        <v>39.090000000000003</v>
      </c>
      <c r="L20" s="3">
        <v>40.473999999999997</v>
      </c>
      <c r="M20" s="3">
        <v>42.363999999999997</v>
      </c>
      <c r="N20" s="3">
        <v>48.552999999999997</v>
      </c>
      <c r="O20" s="3">
        <v>47.793999999999997</v>
      </c>
      <c r="P20" s="3">
        <v>49.426000000000002</v>
      </c>
      <c r="Q20" s="3">
        <v>50.231999999999999</v>
      </c>
      <c r="R20" s="3">
        <v>54.674999999999997</v>
      </c>
      <c r="S20" s="3">
        <v>52.594999999999999</v>
      </c>
      <c r="T20" s="3">
        <v>51.685000000000002</v>
      </c>
      <c r="U20" s="3">
        <v>55.371000000000002</v>
      </c>
      <c r="W20" s="12">
        <v>31.943000000000001</v>
      </c>
      <c r="X20" s="12">
        <v>38.926000000000002</v>
      </c>
      <c r="Y20" s="12">
        <v>48.552999999999997</v>
      </c>
      <c r="Z20" s="13">
        <v>54.674999999999997</v>
      </c>
    </row>
    <row r="21" spans="2:38" ht="14.5" x14ac:dyDescent="0.3">
      <c r="B21" s="22" t="s">
        <v>98</v>
      </c>
      <c r="C21" s="3">
        <v>8.6776109999999989</v>
      </c>
      <c r="D21" s="3">
        <v>31.505845999999998</v>
      </c>
      <c r="E21" s="3">
        <v>12.277502999999999</v>
      </c>
      <c r="F21" s="3">
        <v>13.751000000000001</v>
      </c>
      <c r="G21" s="3">
        <v>14.384</v>
      </c>
      <c r="H21" s="3">
        <v>18.678000000000001</v>
      </c>
      <c r="I21" s="3">
        <v>12.015000000000001</v>
      </c>
      <c r="J21" s="3">
        <v>11.734</v>
      </c>
      <c r="K21" s="3">
        <v>10.35</v>
      </c>
      <c r="L21" s="3">
        <v>10.004</v>
      </c>
      <c r="M21" s="3">
        <v>14.577</v>
      </c>
      <c r="N21" s="3">
        <v>9.31</v>
      </c>
      <c r="O21" s="3">
        <v>7.0519999999999996</v>
      </c>
      <c r="P21" s="3">
        <v>8.5630000000000006</v>
      </c>
      <c r="Q21" s="3">
        <v>12.558</v>
      </c>
      <c r="R21" s="3">
        <v>13.595000000000001</v>
      </c>
      <c r="S21" s="3">
        <v>10.848000000000001</v>
      </c>
      <c r="T21" s="3">
        <v>12.478</v>
      </c>
      <c r="U21" s="3">
        <v>18.32</v>
      </c>
      <c r="W21" s="12">
        <v>13.751000000000001</v>
      </c>
      <c r="X21" s="12">
        <v>11.734</v>
      </c>
      <c r="Y21" s="12">
        <v>9.31</v>
      </c>
      <c r="Z21" s="13">
        <v>13.595000000000001</v>
      </c>
    </row>
    <row r="22" spans="2:38" x14ac:dyDescent="0.3">
      <c r="B22" s="15" t="s">
        <v>99</v>
      </c>
      <c r="C22" s="37">
        <v>38.982906</v>
      </c>
      <c r="D22" s="37">
        <v>61.095704999999995</v>
      </c>
      <c r="E22" s="37">
        <v>43.157733999999998</v>
      </c>
      <c r="F22" s="37">
        <v>48.356999999999999</v>
      </c>
      <c r="G22" s="37">
        <v>49.834999999999994</v>
      </c>
      <c r="H22" s="37">
        <v>55.498000000000005</v>
      </c>
      <c r="I22" s="37">
        <v>50.534000000000006</v>
      </c>
      <c r="J22" s="37">
        <v>54.582000000000001</v>
      </c>
      <c r="K22" s="37">
        <v>75.798000000000002</v>
      </c>
      <c r="L22" s="37">
        <v>83.625000000000014</v>
      </c>
      <c r="M22" s="37">
        <v>108.91</v>
      </c>
      <c r="N22" s="37">
        <v>109.238</v>
      </c>
      <c r="O22" s="37">
        <v>106.72499999999999</v>
      </c>
      <c r="P22" s="37">
        <v>108.31100000000001</v>
      </c>
      <c r="Q22" s="37">
        <v>111.34199999999998</v>
      </c>
      <c r="R22" s="37">
        <v>116.99799999999999</v>
      </c>
      <c r="S22" s="37">
        <v>110.093</v>
      </c>
      <c r="T22" s="37">
        <v>110.373</v>
      </c>
      <c r="U22" s="37">
        <v>121.91</v>
      </c>
      <c r="W22" s="16">
        <v>48.356999999999999</v>
      </c>
      <c r="X22" s="16">
        <v>54.582000000000001</v>
      </c>
      <c r="Y22" s="16">
        <v>109.238</v>
      </c>
      <c r="Z22" s="17">
        <v>116.99799999999999</v>
      </c>
    </row>
    <row r="23" spans="2:38" x14ac:dyDescent="0.3"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W23" s="12"/>
      <c r="X23" s="12"/>
      <c r="Y23" s="12"/>
      <c r="Z23" s="13"/>
      <c r="AL23" s="19"/>
    </row>
    <row r="24" spans="2:38" ht="13.5" thickBot="1" x14ac:dyDescent="0.35">
      <c r="B24" s="27" t="s">
        <v>100</v>
      </c>
      <c r="C24" s="41">
        <v>85.383731000000012</v>
      </c>
      <c r="D24" s="41">
        <v>125.07766199999999</v>
      </c>
      <c r="E24" s="41">
        <v>138.29275899999999</v>
      </c>
      <c r="F24" s="41">
        <v>169.054</v>
      </c>
      <c r="G24" s="41">
        <v>159.72199999999998</v>
      </c>
      <c r="H24" s="41">
        <v>172.316</v>
      </c>
      <c r="I24" s="41">
        <v>380.16399999999999</v>
      </c>
      <c r="J24" s="41">
        <v>388.73770000000002</v>
      </c>
      <c r="K24" s="41">
        <v>391.46799999999996</v>
      </c>
      <c r="L24" s="41">
        <v>387.92099999999999</v>
      </c>
      <c r="M24" s="41">
        <v>394.84100000000001</v>
      </c>
      <c r="N24" s="41">
        <v>415.53299999999996</v>
      </c>
      <c r="O24" s="41">
        <v>401.51099999999997</v>
      </c>
      <c r="P24" s="41">
        <v>398.57000000000005</v>
      </c>
      <c r="Q24" s="41">
        <v>398.21100000000001</v>
      </c>
      <c r="R24" s="41">
        <v>442.58199999999999</v>
      </c>
      <c r="S24" s="41">
        <v>413.81799999999998</v>
      </c>
      <c r="T24" s="41">
        <v>427.26500000000004</v>
      </c>
      <c r="U24" s="41">
        <v>462.95500000000004</v>
      </c>
      <c r="W24" s="28">
        <v>169.054</v>
      </c>
      <c r="X24" s="28">
        <v>388.73770000000002</v>
      </c>
      <c r="Y24" s="28">
        <v>415.53299999999996</v>
      </c>
      <c r="Z24" s="29">
        <v>442.58199999999999</v>
      </c>
    </row>
    <row r="25" spans="2:38" ht="13.5" thickTop="1" x14ac:dyDescent="0.3">
      <c r="B25" s="14"/>
      <c r="C25" s="3"/>
      <c r="D25" s="6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W25" s="12"/>
      <c r="X25" s="12"/>
      <c r="Y25" s="12"/>
      <c r="Z25" s="13"/>
    </row>
    <row r="26" spans="2:38" x14ac:dyDescent="0.3">
      <c r="B26" s="24" t="s">
        <v>101</v>
      </c>
      <c r="C26" s="3"/>
      <c r="D26" s="6"/>
      <c r="E26" s="3"/>
      <c r="F26" s="3"/>
      <c r="G26" s="6"/>
      <c r="H26" s="6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W26" s="12"/>
      <c r="X26" s="12"/>
      <c r="Y26" s="12"/>
      <c r="Z26" s="13"/>
    </row>
    <row r="27" spans="2:38" x14ac:dyDescent="0.3">
      <c r="B27" s="24" t="s">
        <v>102</v>
      </c>
      <c r="C27" s="5"/>
      <c r="D27" s="5"/>
      <c r="E27" s="5"/>
      <c r="F27" s="5"/>
      <c r="G27" s="5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W27" s="12"/>
      <c r="X27" s="12"/>
      <c r="Y27" s="12"/>
      <c r="Z27" s="13"/>
    </row>
    <row r="28" spans="2:38" x14ac:dyDescent="0.3">
      <c r="B28" s="22" t="s">
        <v>103</v>
      </c>
      <c r="C28" s="3">
        <v>0.58358500000000002</v>
      </c>
      <c r="D28" s="3">
        <v>0.49134499999999998</v>
      </c>
      <c r="E28" s="3">
        <v>1.345235</v>
      </c>
      <c r="F28" s="3">
        <v>0.77400000000000002</v>
      </c>
      <c r="G28" s="3">
        <v>1.5680000000000001</v>
      </c>
      <c r="H28" s="3">
        <v>0.52</v>
      </c>
      <c r="I28" s="3">
        <v>2.2650000000000001</v>
      </c>
      <c r="J28" s="3">
        <v>1.8240000000000001</v>
      </c>
      <c r="K28" s="3">
        <v>1.7949999999999999</v>
      </c>
      <c r="L28" s="3">
        <v>2.1</v>
      </c>
      <c r="M28" s="3">
        <v>2.0169999999999999</v>
      </c>
      <c r="N28" s="3">
        <v>1.5189999999999999</v>
      </c>
      <c r="O28" s="3">
        <v>1.4510000000000001</v>
      </c>
      <c r="P28" s="3">
        <v>1.4390000000000001</v>
      </c>
      <c r="Q28" s="3">
        <v>1.855</v>
      </c>
      <c r="R28" s="3">
        <v>1.3839999999999999</v>
      </c>
      <c r="S28" s="3">
        <v>7.3470000000000004</v>
      </c>
      <c r="T28" s="3">
        <v>7.4619999999999997</v>
      </c>
      <c r="U28" s="3">
        <v>3.8980000000000001</v>
      </c>
      <c r="W28" s="12">
        <v>0.77400000000000002</v>
      </c>
      <c r="X28" s="12">
        <v>1.8240000000000001</v>
      </c>
      <c r="Y28" s="12">
        <v>1.5189999999999999</v>
      </c>
      <c r="Z28" s="13">
        <v>1.3839999999999999</v>
      </c>
    </row>
    <row r="29" spans="2:38" x14ac:dyDescent="0.3">
      <c r="B29" s="22" t="s">
        <v>104</v>
      </c>
      <c r="C29" s="3">
        <v>15.738481</v>
      </c>
      <c r="D29" s="3">
        <v>18.115880000000001</v>
      </c>
      <c r="E29" s="3">
        <v>22.572800000000001</v>
      </c>
      <c r="F29" s="3">
        <v>26.245000000000001</v>
      </c>
      <c r="G29" s="3">
        <v>17.66</v>
      </c>
      <c r="H29" s="3">
        <v>22.114999999999998</v>
      </c>
      <c r="I29" s="3">
        <v>25.782</v>
      </c>
      <c r="J29" s="3">
        <v>35.061999999999998</v>
      </c>
      <c r="K29" s="3">
        <v>27.277000000000001</v>
      </c>
      <c r="L29" s="3">
        <v>32.729999999999997</v>
      </c>
      <c r="M29" s="3">
        <v>39.134</v>
      </c>
      <c r="N29" s="3">
        <v>47.783999999999999</v>
      </c>
      <c r="O29" s="3">
        <v>35.057000000000002</v>
      </c>
      <c r="P29" s="3">
        <v>41.795000000000002</v>
      </c>
      <c r="Q29" s="3">
        <v>44.537999999999997</v>
      </c>
      <c r="R29" s="3">
        <v>53.765999999999998</v>
      </c>
      <c r="S29" s="3">
        <v>40.917000000000002</v>
      </c>
      <c r="T29" s="3">
        <v>47.338999999999999</v>
      </c>
      <c r="U29" s="3">
        <v>57.459000000000003</v>
      </c>
      <c r="W29" s="12">
        <v>26.245000000000001</v>
      </c>
      <c r="X29" s="12">
        <v>35.061999999999998</v>
      </c>
      <c r="Y29" s="12">
        <v>47.783999999999999</v>
      </c>
      <c r="Z29" s="13">
        <v>53.765999999999998</v>
      </c>
    </row>
    <row r="30" spans="2:38" x14ac:dyDescent="0.3">
      <c r="B30" s="22" t="s">
        <v>105</v>
      </c>
      <c r="C30" s="3">
        <v>46.422269999999997</v>
      </c>
      <c r="D30" s="3">
        <v>51.005284000000003</v>
      </c>
      <c r="E30" s="3">
        <v>57.123536999999999</v>
      </c>
      <c r="F30" s="3">
        <v>65.203000000000003</v>
      </c>
      <c r="G30" s="3">
        <v>64.932000000000002</v>
      </c>
      <c r="H30" s="3">
        <v>68.974000000000004</v>
      </c>
      <c r="I30" s="3">
        <v>71.251000000000005</v>
      </c>
      <c r="J30" s="3">
        <v>74.293999999999997</v>
      </c>
      <c r="K30" s="3">
        <v>76.076999999999998</v>
      </c>
      <c r="L30" s="3">
        <v>73.795000000000002</v>
      </c>
      <c r="M30" s="3">
        <v>78.034000000000006</v>
      </c>
      <c r="N30" s="3">
        <v>93.405000000000001</v>
      </c>
      <c r="O30" s="3">
        <v>91.478999999999999</v>
      </c>
      <c r="P30" s="3">
        <v>96.001999999999995</v>
      </c>
      <c r="Q30" s="3">
        <v>102.43300000000001</v>
      </c>
      <c r="R30" s="3">
        <v>121.515</v>
      </c>
      <c r="S30" s="3">
        <v>115.197</v>
      </c>
      <c r="T30" s="3">
        <v>117.926</v>
      </c>
      <c r="U30" s="3">
        <v>133.33799999999999</v>
      </c>
      <c r="W30" s="12">
        <v>65.203000000000003</v>
      </c>
      <c r="X30" s="12">
        <v>74.293999999999997</v>
      </c>
      <c r="Y30" s="12">
        <v>93.405000000000001</v>
      </c>
      <c r="Z30" s="13">
        <v>121.515</v>
      </c>
    </row>
    <row r="31" spans="2:38" x14ac:dyDescent="0.3">
      <c r="B31" s="15" t="s">
        <v>106</v>
      </c>
      <c r="C31" s="37">
        <v>62.744335999999997</v>
      </c>
      <c r="D31" s="37">
        <v>69.612509000000003</v>
      </c>
      <c r="E31" s="37">
        <v>81.041572000000002</v>
      </c>
      <c r="F31" s="37">
        <v>92.222000000000008</v>
      </c>
      <c r="G31" s="37">
        <v>84.16</v>
      </c>
      <c r="H31" s="37">
        <v>91.609000000000009</v>
      </c>
      <c r="I31" s="37">
        <v>99.298000000000002</v>
      </c>
      <c r="J31" s="37">
        <v>111.17999999999999</v>
      </c>
      <c r="K31" s="37">
        <v>105.149</v>
      </c>
      <c r="L31" s="37">
        <v>108.625</v>
      </c>
      <c r="M31" s="37">
        <v>119.185</v>
      </c>
      <c r="N31" s="37">
        <v>142.708</v>
      </c>
      <c r="O31" s="37">
        <v>127.98699999999999</v>
      </c>
      <c r="P31" s="37">
        <v>139.23599999999999</v>
      </c>
      <c r="Q31" s="37">
        <v>148.82599999999999</v>
      </c>
      <c r="R31" s="37">
        <v>176.66499999999999</v>
      </c>
      <c r="S31" s="37">
        <v>163.46100000000001</v>
      </c>
      <c r="T31" s="37">
        <v>172.727</v>
      </c>
      <c r="U31" s="37">
        <v>194.69499999999999</v>
      </c>
      <c r="W31" s="16">
        <v>92.222000000000008</v>
      </c>
      <c r="X31" s="16">
        <v>111.17999999999999</v>
      </c>
      <c r="Y31" s="16">
        <v>142.708</v>
      </c>
      <c r="Z31" s="17">
        <v>176.66499999999999</v>
      </c>
    </row>
    <row r="32" spans="2:38" x14ac:dyDescent="0.3"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W32" s="12"/>
      <c r="X32" s="12"/>
      <c r="Y32" s="12"/>
      <c r="Z32" s="13"/>
    </row>
    <row r="33" spans="2:26" x14ac:dyDescent="0.3">
      <c r="B33" s="24" t="s">
        <v>107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W33" s="12"/>
      <c r="X33" s="12"/>
      <c r="Y33" s="12"/>
      <c r="Z33" s="13"/>
    </row>
    <row r="34" spans="2:26" x14ac:dyDescent="0.3">
      <c r="B34" s="22" t="s">
        <v>108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10.177</v>
      </c>
      <c r="L34" s="3">
        <v>13.69</v>
      </c>
      <c r="M34" s="3">
        <v>12.459</v>
      </c>
      <c r="N34" s="3">
        <v>11.348000000000001</v>
      </c>
      <c r="O34" s="3">
        <v>11.755000000000001</v>
      </c>
      <c r="P34" s="3">
        <v>10.750999999999999</v>
      </c>
      <c r="Q34" s="3">
        <v>9.9819999999999993</v>
      </c>
      <c r="R34" s="3">
        <v>9.3829999999999991</v>
      </c>
      <c r="S34" s="3">
        <v>8.1210000000000004</v>
      </c>
      <c r="T34" s="3">
        <v>8.4149999999999991</v>
      </c>
      <c r="U34" s="3">
        <v>8.9860000000000007</v>
      </c>
      <c r="W34" s="12">
        <v>0</v>
      </c>
      <c r="X34" s="12">
        <v>0</v>
      </c>
      <c r="Y34" s="12">
        <v>11.348000000000001</v>
      </c>
      <c r="Z34" s="13">
        <v>9.3829999999999991</v>
      </c>
    </row>
    <row r="35" spans="2:26" x14ac:dyDescent="0.3">
      <c r="B35" s="22" t="s">
        <v>109</v>
      </c>
      <c r="C35" s="3">
        <v>11.605568</v>
      </c>
      <c r="D35" s="3">
        <v>10.152131000000001</v>
      </c>
      <c r="E35" s="3">
        <v>9.3226560000000003</v>
      </c>
      <c r="F35" s="3">
        <v>9.4849999999999994</v>
      </c>
      <c r="G35" s="3">
        <v>8.2889999999999997</v>
      </c>
      <c r="H35" s="3">
        <v>7.5960000000000001</v>
      </c>
      <c r="I35" s="3">
        <v>6.875</v>
      </c>
      <c r="J35" s="3">
        <v>8.0380000000000003</v>
      </c>
      <c r="K35" s="3">
        <v>7.8860000000000001</v>
      </c>
      <c r="L35" s="3">
        <v>7.1509999999999998</v>
      </c>
      <c r="M35" s="3">
        <v>7.9969999999999999</v>
      </c>
      <c r="N35" s="3">
        <v>8.0850000000000009</v>
      </c>
      <c r="O35" s="3">
        <v>7.71</v>
      </c>
      <c r="P35" s="3">
        <v>6.9249999999999998</v>
      </c>
      <c r="Q35" s="3">
        <v>6.2960000000000003</v>
      </c>
      <c r="R35" s="3">
        <v>7.7409999999999997</v>
      </c>
      <c r="S35" s="3">
        <v>7.3719999999999999</v>
      </c>
      <c r="T35" s="3">
        <v>8.2680000000000007</v>
      </c>
      <c r="U35" s="3">
        <v>8.9290000000000003</v>
      </c>
      <c r="W35" s="12">
        <v>9.4849999999999994</v>
      </c>
      <c r="X35" s="12">
        <v>8.0380000000000003</v>
      </c>
      <c r="Y35" s="12">
        <v>8.0850000000000009</v>
      </c>
      <c r="Z35" s="13">
        <v>7.7409999999999997</v>
      </c>
    </row>
    <row r="36" spans="2:26" x14ac:dyDescent="0.3">
      <c r="B36" s="22" t="s">
        <v>110</v>
      </c>
      <c r="C36" s="3">
        <v>12.602765</v>
      </c>
      <c r="D36" s="3">
        <v>14.910928999999999</v>
      </c>
      <c r="E36" s="3">
        <v>27.438559999999999</v>
      </c>
      <c r="F36" s="3">
        <v>43.502000000000002</v>
      </c>
      <c r="G36" s="3">
        <v>44.515999999999998</v>
      </c>
      <c r="H36" s="3">
        <v>50.22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W36" s="12">
        <v>43.502000000000002</v>
      </c>
      <c r="X36" s="12">
        <v>0</v>
      </c>
      <c r="Y36" s="12">
        <v>0</v>
      </c>
      <c r="Z36" s="13">
        <v>0</v>
      </c>
    </row>
    <row r="37" spans="2:26" x14ac:dyDescent="0.3">
      <c r="B37" s="22" t="s">
        <v>111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17.125</v>
      </c>
      <c r="J37" s="3">
        <v>10.012</v>
      </c>
      <c r="K37" s="3">
        <v>12.801</v>
      </c>
      <c r="L37" s="3">
        <v>4.7699999999999996</v>
      </c>
      <c r="M37" s="3">
        <v>4.0739999999999998</v>
      </c>
      <c r="N37" s="3">
        <v>6.6310000000000002</v>
      </c>
      <c r="O37" s="3">
        <v>6.9219999999999997</v>
      </c>
      <c r="P37" s="3">
        <v>10.939</v>
      </c>
      <c r="Q37" s="3">
        <v>13.821999999999999</v>
      </c>
      <c r="R37" s="3">
        <v>18.346</v>
      </c>
      <c r="S37" s="3">
        <v>17.14</v>
      </c>
      <c r="T37" s="3">
        <v>25.613</v>
      </c>
      <c r="U37" s="3">
        <v>29.940999999999999</v>
      </c>
      <c r="W37" s="12">
        <v>0</v>
      </c>
      <c r="X37" s="12">
        <v>10.012</v>
      </c>
      <c r="Y37" s="12">
        <v>6.6310000000000002</v>
      </c>
      <c r="Z37" s="13">
        <v>18.346</v>
      </c>
    </row>
    <row r="38" spans="2:26" ht="14.5" x14ac:dyDescent="0.3">
      <c r="B38" s="22" t="s">
        <v>112</v>
      </c>
      <c r="C38" s="3">
        <v>2.6547000000000001</v>
      </c>
      <c r="D38" s="3">
        <v>2.6451210000000001</v>
      </c>
      <c r="E38" s="3">
        <v>4.1534430000000002</v>
      </c>
      <c r="F38" s="3">
        <v>3.6579999999999999</v>
      </c>
      <c r="G38" s="3">
        <v>3.6019999999999999</v>
      </c>
      <c r="H38" s="3">
        <v>3.5870000000000002</v>
      </c>
      <c r="I38" s="3">
        <v>4.742</v>
      </c>
      <c r="J38" s="3">
        <v>3.9430000000000001</v>
      </c>
      <c r="K38" s="3">
        <v>4.4000000000000004</v>
      </c>
      <c r="L38" s="3">
        <v>4.2610000000000001</v>
      </c>
      <c r="M38" s="3">
        <v>5.73</v>
      </c>
      <c r="N38" s="3">
        <v>3.6070000000000002</v>
      </c>
      <c r="O38" s="3">
        <v>5.8390000000000004</v>
      </c>
      <c r="P38" s="3">
        <v>5.5860000000000003</v>
      </c>
      <c r="Q38" s="3">
        <v>5.1829999999999998</v>
      </c>
      <c r="R38" s="3">
        <v>5.6029999999999998</v>
      </c>
      <c r="S38" s="3">
        <v>4.976</v>
      </c>
      <c r="T38" s="3">
        <v>4.8339999999999996</v>
      </c>
      <c r="U38" s="3">
        <v>4.6829999999999998</v>
      </c>
      <c r="W38" s="12">
        <v>3.6579999999999999</v>
      </c>
      <c r="X38" s="12">
        <v>3.9430000000000001</v>
      </c>
      <c r="Y38" s="12">
        <v>3.6070000000000002</v>
      </c>
      <c r="Z38" s="13">
        <v>5.6029999999999998</v>
      </c>
    </row>
    <row r="39" spans="2:26" x14ac:dyDescent="0.3">
      <c r="B39" s="15" t="s">
        <v>113</v>
      </c>
      <c r="C39" s="37">
        <v>26.863033000000001</v>
      </c>
      <c r="D39" s="37">
        <v>27.708181</v>
      </c>
      <c r="E39" s="37">
        <v>40.914659</v>
      </c>
      <c r="F39" s="37">
        <v>56.645000000000003</v>
      </c>
      <c r="G39" s="37">
        <v>56.406999999999996</v>
      </c>
      <c r="H39" s="37">
        <v>61.403000000000006</v>
      </c>
      <c r="I39" s="37">
        <v>28.742000000000001</v>
      </c>
      <c r="J39" s="37">
        <v>21.993000000000002</v>
      </c>
      <c r="K39" s="37">
        <v>35.263999999999996</v>
      </c>
      <c r="L39" s="37">
        <v>29.872</v>
      </c>
      <c r="M39" s="37">
        <v>30.26</v>
      </c>
      <c r="N39" s="37">
        <v>29.670999999999999</v>
      </c>
      <c r="O39" s="37">
        <v>32.225999999999999</v>
      </c>
      <c r="P39" s="37">
        <v>34.201000000000001</v>
      </c>
      <c r="Q39" s="37">
        <v>35.283000000000001</v>
      </c>
      <c r="R39" s="37">
        <v>41.073</v>
      </c>
      <c r="S39" s="37">
        <v>37.609000000000002</v>
      </c>
      <c r="T39" s="37">
        <v>47.129999999999995</v>
      </c>
      <c r="U39" s="37">
        <v>52.538999999999994</v>
      </c>
      <c r="W39" s="16">
        <v>56.645000000000003</v>
      </c>
      <c r="X39" s="16">
        <v>21.993000000000002</v>
      </c>
      <c r="Y39" s="16">
        <v>29.670999999999999</v>
      </c>
      <c r="Z39" s="17">
        <v>41.073</v>
      </c>
    </row>
    <row r="40" spans="2:26" x14ac:dyDescent="0.3">
      <c r="B40" s="14"/>
      <c r="C40" s="43"/>
      <c r="D40" s="43"/>
      <c r="E40" s="43"/>
      <c r="F40" s="43"/>
      <c r="G40" s="43"/>
      <c r="H40" s="44"/>
      <c r="I40" s="44"/>
      <c r="J40" s="44"/>
      <c r="K40" s="44"/>
      <c r="L40" s="44"/>
      <c r="M40" s="43"/>
      <c r="N40" s="43"/>
      <c r="O40" s="43"/>
      <c r="P40" s="43"/>
      <c r="Q40" s="44"/>
      <c r="R40" s="44"/>
      <c r="S40" s="44"/>
      <c r="T40" s="44"/>
      <c r="U40" s="44"/>
      <c r="W40" s="12"/>
      <c r="X40" s="12"/>
      <c r="Y40" s="12"/>
      <c r="Z40" s="13"/>
    </row>
    <row r="41" spans="2:26" ht="13.5" thickBot="1" x14ac:dyDescent="0.35">
      <c r="B41" s="27" t="s">
        <v>114</v>
      </c>
      <c r="C41" s="41">
        <v>89.607369000000006</v>
      </c>
      <c r="D41" s="41">
        <v>97.320689999999999</v>
      </c>
      <c r="E41" s="41">
        <v>121.956231</v>
      </c>
      <c r="F41" s="41">
        <v>148.86700000000002</v>
      </c>
      <c r="G41" s="41">
        <v>140.56700000000001</v>
      </c>
      <c r="H41" s="41">
        <v>153.012</v>
      </c>
      <c r="I41" s="41">
        <v>128.04</v>
      </c>
      <c r="J41" s="41">
        <v>133.173</v>
      </c>
      <c r="K41" s="41">
        <v>140.41300000000001</v>
      </c>
      <c r="L41" s="41">
        <v>138.49700000000001</v>
      </c>
      <c r="M41" s="41">
        <v>149.44499999999999</v>
      </c>
      <c r="N41" s="41">
        <v>172.37899999999999</v>
      </c>
      <c r="O41" s="41">
        <v>160.21299999999999</v>
      </c>
      <c r="P41" s="41">
        <v>173.43699999999998</v>
      </c>
      <c r="Q41" s="41">
        <v>184.10899999999998</v>
      </c>
      <c r="R41" s="41">
        <v>217.738</v>
      </c>
      <c r="S41" s="41">
        <v>201.07000000000002</v>
      </c>
      <c r="T41" s="41">
        <v>219.857</v>
      </c>
      <c r="U41" s="41">
        <v>247.23399999999998</v>
      </c>
      <c r="W41" s="28">
        <v>148.86700000000002</v>
      </c>
      <c r="X41" s="28">
        <v>133.173</v>
      </c>
      <c r="Y41" s="28">
        <v>172.37899999999999</v>
      </c>
      <c r="Z41" s="29">
        <v>217.738</v>
      </c>
    </row>
    <row r="42" spans="2:26" ht="13.5" thickTop="1" x14ac:dyDescent="0.3">
      <c r="B42" s="14"/>
      <c r="C42" s="43"/>
      <c r="D42" s="43"/>
      <c r="E42" s="43"/>
      <c r="F42" s="43"/>
      <c r="G42" s="43"/>
      <c r="H42" s="44"/>
      <c r="I42" s="44"/>
      <c r="J42" s="44"/>
      <c r="K42" s="44"/>
      <c r="L42" s="44"/>
      <c r="M42" s="43"/>
      <c r="N42" s="43"/>
      <c r="O42" s="43"/>
      <c r="P42" s="43"/>
      <c r="Q42" s="44"/>
      <c r="R42" s="44"/>
      <c r="S42" s="44"/>
      <c r="T42" s="44"/>
      <c r="U42" s="44"/>
      <c r="W42" s="12"/>
      <c r="X42" s="12"/>
      <c r="Y42" s="12"/>
      <c r="Z42" s="13"/>
    </row>
    <row r="43" spans="2:26" x14ac:dyDescent="0.3">
      <c r="B43" s="24" t="s">
        <v>115</v>
      </c>
      <c r="C43" s="43"/>
      <c r="D43" s="43"/>
      <c r="E43" s="43"/>
      <c r="F43" s="43"/>
      <c r="G43" s="43"/>
      <c r="H43" s="44"/>
      <c r="I43" s="44"/>
      <c r="J43" s="44"/>
      <c r="K43" s="44"/>
      <c r="L43" s="44"/>
      <c r="M43" s="43"/>
      <c r="N43" s="43"/>
      <c r="O43" s="43"/>
      <c r="P43" s="43"/>
      <c r="Q43" s="44"/>
      <c r="R43" s="44"/>
      <c r="S43" s="44"/>
      <c r="T43" s="44"/>
      <c r="U43" s="44"/>
      <c r="W43" s="12"/>
      <c r="X43" s="12"/>
      <c r="Y43" s="12"/>
      <c r="Z43" s="13"/>
    </row>
    <row r="44" spans="2:26" x14ac:dyDescent="0.3">
      <c r="B44" s="22" t="s">
        <v>116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11"/>
      <c r="W44" s="12"/>
      <c r="X44" s="12"/>
      <c r="Y44" s="12"/>
      <c r="Z44" s="13"/>
    </row>
    <row r="45" spans="2:26" x14ac:dyDescent="0.3">
      <c r="B45" s="22" t="s">
        <v>117</v>
      </c>
      <c r="C45" s="3">
        <v>190.39169000000001</v>
      </c>
      <c r="D45" s="3">
        <v>198.45434900000001</v>
      </c>
      <c r="E45" s="3">
        <v>170.35729499999999</v>
      </c>
      <c r="F45" s="3">
        <v>183.39</v>
      </c>
      <c r="G45" s="3">
        <v>192.184</v>
      </c>
      <c r="H45" s="3">
        <v>216.92599999999999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11"/>
      <c r="W45" s="12">
        <v>183.39</v>
      </c>
      <c r="X45" s="12">
        <v>0</v>
      </c>
      <c r="Y45" s="12">
        <v>0</v>
      </c>
      <c r="Z45" s="13">
        <v>0</v>
      </c>
    </row>
    <row r="46" spans="2:26" x14ac:dyDescent="0.3">
      <c r="B46" s="22" t="s">
        <v>118</v>
      </c>
      <c r="C46" s="3">
        <v>9.666957</v>
      </c>
      <c r="D46" s="3">
        <v>10.698687</v>
      </c>
      <c r="E46" s="3">
        <v>16.927835000000002</v>
      </c>
      <c r="F46" s="3">
        <v>25.074000000000002</v>
      </c>
      <c r="G46" s="3">
        <v>24.890999999999998</v>
      </c>
      <c r="H46" s="3">
        <v>39.756999999999998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11"/>
      <c r="W46" s="12">
        <v>25.074000000000002</v>
      </c>
      <c r="X46" s="12">
        <v>0</v>
      </c>
      <c r="Y46" s="12">
        <v>0</v>
      </c>
      <c r="Z46" s="13">
        <v>0</v>
      </c>
    </row>
    <row r="47" spans="2:26" x14ac:dyDescent="0.3">
      <c r="B47" s="22" t="s">
        <v>119</v>
      </c>
      <c r="C47" s="3">
        <v>1.18859</v>
      </c>
      <c r="D47" s="3">
        <v>1.2863169999999999</v>
      </c>
      <c r="E47" s="3">
        <v>1.386781</v>
      </c>
      <c r="F47" s="3">
        <v>1.4890000000000001</v>
      </c>
      <c r="G47" s="3">
        <v>1.591</v>
      </c>
      <c r="H47" s="3">
        <v>1.6950000000000001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11"/>
      <c r="W47" s="12">
        <v>1.4890000000000001</v>
      </c>
      <c r="X47" s="12">
        <v>0</v>
      </c>
      <c r="Y47" s="12">
        <v>0</v>
      </c>
      <c r="Z47" s="13">
        <v>0</v>
      </c>
    </row>
    <row r="48" spans="2:26" x14ac:dyDescent="0.3">
      <c r="B48" s="22" t="s">
        <v>120</v>
      </c>
      <c r="C48" s="3">
        <v>0</v>
      </c>
      <c r="D48" s="3">
        <v>0</v>
      </c>
      <c r="E48" s="3">
        <v>0</v>
      </c>
      <c r="F48" s="3">
        <v>3.0609999999999999</v>
      </c>
      <c r="G48" s="3">
        <v>3.6960000000000002</v>
      </c>
      <c r="H48" s="3">
        <v>4.1429999999999998</v>
      </c>
      <c r="I48" s="3">
        <v>4.6310000000000002</v>
      </c>
      <c r="J48" s="3">
        <v>5.21</v>
      </c>
      <c r="K48" s="3">
        <v>5.8179999999999996</v>
      </c>
      <c r="L48" s="3">
        <v>12.173</v>
      </c>
      <c r="M48" s="3">
        <v>12.683999999999999</v>
      </c>
      <c r="N48" s="3">
        <v>14.007</v>
      </c>
      <c r="O48" s="3">
        <v>14.057</v>
      </c>
      <c r="P48" s="3">
        <v>14.009</v>
      </c>
      <c r="Q48" s="3">
        <v>13.991</v>
      </c>
      <c r="R48" s="3">
        <v>6.0380000000000003</v>
      </c>
      <c r="S48" s="3">
        <v>0</v>
      </c>
      <c r="T48" s="3">
        <v>0</v>
      </c>
      <c r="U48" s="3">
        <v>0</v>
      </c>
      <c r="V48" s="11"/>
      <c r="W48" s="12">
        <v>3.0609999999999999</v>
      </c>
      <c r="X48" s="12">
        <v>5.21</v>
      </c>
      <c r="Y48" s="12">
        <v>14.007</v>
      </c>
      <c r="Z48" s="13">
        <v>6.0380000000000003</v>
      </c>
    </row>
    <row r="49" spans="2:27" x14ac:dyDescent="0.3">
      <c r="B49" s="132" t="s">
        <v>121</v>
      </c>
      <c r="C49" s="25">
        <v>201.24723700000001</v>
      </c>
      <c r="D49" s="25">
        <v>210.43935300000001</v>
      </c>
      <c r="E49" s="25">
        <v>188.67191099999999</v>
      </c>
      <c r="F49" s="25">
        <v>213.01400000000001</v>
      </c>
      <c r="G49" s="25">
        <v>222.36199999999999</v>
      </c>
      <c r="H49" s="25">
        <v>262.52099999999996</v>
      </c>
      <c r="I49" s="25">
        <v>4.6310000000000002</v>
      </c>
      <c r="J49" s="25">
        <v>5.21</v>
      </c>
      <c r="K49" s="25">
        <v>5.8179999999999996</v>
      </c>
      <c r="L49" s="25">
        <v>12.173</v>
      </c>
      <c r="M49" s="25">
        <v>12.683999999999999</v>
      </c>
      <c r="N49" s="25">
        <v>14.007</v>
      </c>
      <c r="O49" s="25">
        <v>14.057</v>
      </c>
      <c r="P49" s="25">
        <v>14.009</v>
      </c>
      <c r="Q49" s="25">
        <v>13.991</v>
      </c>
      <c r="R49" s="25">
        <v>6.0380000000000003</v>
      </c>
      <c r="S49" s="25">
        <v>0</v>
      </c>
      <c r="T49" s="25">
        <v>0</v>
      </c>
      <c r="U49" s="25">
        <v>0</v>
      </c>
      <c r="V49" s="11"/>
      <c r="W49" s="12">
        <v>213.01400000000001</v>
      </c>
      <c r="X49" s="12">
        <v>5.21</v>
      </c>
      <c r="Y49" s="12">
        <v>14.007</v>
      </c>
      <c r="Z49" s="13">
        <v>6.0380000000000003</v>
      </c>
    </row>
    <row r="50" spans="2:27" x14ac:dyDescent="0.3">
      <c r="B50" s="2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11"/>
      <c r="W50" s="12"/>
      <c r="X50" s="12"/>
      <c r="Y50" s="12"/>
      <c r="Z50" s="13"/>
    </row>
    <row r="51" spans="2:27" x14ac:dyDescent="0.3">
      <c r="B51" s="22" t="s">
        <v>122</v>
      </c>
      <c r="C51" s="3">
        <v>9.7029999999999998E-3</v>
      </c>
      <c r="D51" s="3">
        <v>1.043E-2</v>
      </c>
      <c r="E51" s="3">
        <v>1.1115999999999999E-2</v>
      </c>
      <c r="F51" s="3">
        <v>1.2E-2</v>
      </c>
      <c r="G51" s="3">
        <v>1.2E-2</v>
      </c>
      <c r="H51" s="3">
        <v>1.2E-2</v>
      </c>
      <c r="I51" s="3">
        <v>1.7999999999999999E-2</v>
      </c>
      <c r="J51" s="3">
        <v>1.7999999999999999E-2</v>
      </c>
      <c r="K51" s="3">
        <v>1.7999999999999999E-2</v>
      </c>
      <c r="L51" s="3">
        <v>1.7999999999999999E-2</v>
      </c>
      <c r="M51" s="3">
        <v>1.9E-2</v>
      </c>
      <c r="N51" s="3">
        <v>1.9E-2</v>
      </c>
      <c r="O51" s="3">
        <v>1.9E-2</v>
      </c>
      <c r="P51" s="3">
        <v>1.9E-2</v>
      </c>
      <c r="Q51" s="3">
        <v>1.7999999999999999E-2</v>
      </c>
      <c r="R51" s="3">
        <v>1.7999999999999999E-2</v>
      </c>
      <c r="S51" s="3">
        <v>1.9E-2</v>
      </c>
      <c r="T51" s="3">
        <v>1.9E-2</v>
      </c>
      <c r="U51" s="3">
        <v>1.9E-2</v>
      </c>
      <c r="V51" s="11"/>
      <c r="W51" s="12">
        <v>1.2E-2</v>
      </c>
      <c r="X51" s="12">
        <v>1.7999999999999999E-2</v>
      </c>
      <c r="Y51" s="12">
        <v>1.9E-2</v>
      </c>
      <c r="Z51" s="13">
        <v>1.7999999999999999E-2</v>
      </c>
    </row>
    <row r="52" spans="2:27" x14ac:dyDescent="0.3">
      <c r="B52" s="22" t="s">
        <v>123</v>
      </c>
      <c r="C52" s="3">
        <v>34.271645999999997</v>
      </c>
      <c r="D52" s="3">
        <v>58.428989000000001</v>
      </c>
      <c r="E52" s="3">
        <v>92.837333999999998</v>
      </c>
      <c r="F52" s="3">
        <v>105.15900000000001</v>
      </c>
      <c r="G52" s="3">
        <v>108.97199999999999</v>
      </c>
      <c r="H52" s="3">
        <v>112.953</v>
      </c>
      <c r="I52" s="3">
        <v>614.56899999999996</v>
      </c>
      <c r="J52" s="3">
        <v>625.05600000000004</v>
      </c>
      <c r="K52" s="3">
        <v>634.07000000000005</v>
      </c>
      <c r="L52" s="3">
        <v>644.93100000000004</v>
      </c>
      <c r="M52" s="3">
        <v>655.96799999999996</v>
      </c>
      <c r="N52" s="3">
        <v>665.71500000000003</v>
      </c>
      <c r="O52" s="3">
        <v>674.76800000000003</v>
      </c>
      <c r="P52" s="3">
        <v>659.60400000000004</v>
      </c>
      <c r="Q52" s="3">
        <v>659.89200000000005</v>
      </c>
      <c r="R52" s="3">
        <v>667.88099999999997</v>
      </c>
      <c r="S52" s="3">
        <v>677.92600000000004</v>
      </c>
      <c r="T52" s="3">
        <v>688.48699999999997</v>
      </c>
      <c r="U52" s="3">
        <v>693.81899999999996</v>
      </c>
      <c r="V52" s="11"/>
      <c r="W52" s="12">
        <v>105.15900000000001</v>
      </c>
      <c r="X52" s="12">
        <v>625.05600000000004</v>
      </c>
      <c r="Y52" s="12">
        <v>665.71500000000003</v>
      </c>
      <c r="Z52" s="13">
        <v>667.88099999999997</v>
      </c>
    </row>
    <row r="53" spans="2:27" x14ac:dyDescent="0.3">
      <c r="B53" s="22" t="s">
        <v>124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-1.7390000000000001</v>
      </c>
      <c r="J53" s="3">
        <v>-1.7390000000000001</v>
      </c>
      <c r="K53" s="3">
        <v>-2.4820000000000002</v>
      </c>
      <c r="L53" s="3">
        <v>-11.791</v>
      </c>
      <c r="M53" s="3">
        <v>-21.292999999999999</v>
      </c>
      <c r="N53" s="3">
        <v>-21.666</v>
      </c>
      <c r="O53" s="3">
        <v>-23.477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11"/>
      <c r="W53" s="12">
        <v>0</v>
      </c>
      <c r="X53" s="12">
        <v>-1.7390000000000001</v>
      </c>
      <c r="Y53" s="12">
        <v>-21.666</v>
      </c>
      <c r="Z53" s="13">
        <v>0</v>
      </c>
    </row>
    <row r="54" spans="2:27" x14ac:dyDescent="0.3">
      <c r="B54" s="22" t="s">
        <v>125</v>
      </c>
      <c r="C54" s="3">
        <v>1.651427</v>
      </c>
      <c r="D54" s="3">
        <v>1.3327340000000001</v>
      </c>
      <c r="E54" s="3">
        <v>1.2998890000000001</v>
      </c>
      <c r="F54" s="3">
        <v>1.7909999999999999</v>
      </c>
      <c r="G54" s="3">
        <v>1.548</v>
      </c>
      <c r="H54" s="3">
        <v>1.8480000000000001</v>
      </c>
      <c r="I54" s="3">
        <v>1.8919999999999999</v>
      </c>
      <c r="J54" s="3">
        <v>2.3170000000000002</v>
      </c>
      <c r="K54" s="3">
        <v>0.59799999999999998</v>
      </c>
      <c r="L54" s="3">
        <v>0.88900000000000001</v>
      </c>
      <c r="M54" s="3">
        <v>2.226</v>
      </c>
      <c r="N54" s="3">
        <v>2.0059999999999998</v>
      </c>
      <c r="O54" s="3">
        <v>2.0550000000000002</v>
      </c>
      <c r="P54" s="3">
        <v>2.2509999999999999</v>
      </c>
      <c r="Q54" s="3">
        <v>2.3069999999999999</v>
      </c>
      <c r="R54" s="3">
        <v>3.1960000000000002</v>
      </c>
      <c r="S54" s="3">
        <v>2.6930000000000001</v>
      </c>
      <c r="T54" s="3">
        <v>2.7320000000000002</v>
      </c>
      <c r="U54" s="3">
        <v>4.431</v>
      </c>
      <c r="V54" s="11"/>
      <c r="W54" s="12">
        <v>1.7909999999999999</v>
      </c>
      <c r="X54" s="12">
        <v>2.3170000000000002</v>
      </c>
      <c r="Y54" s="12">
        <v>2.0059999999999998</v>
      </c>
      <c r="Z54" s="13">
        <v>3.1960000000000002</v>
      </c>
    </row>
    <row r="55" spans="2:27" x14ac:dyDescent="0.3">
      <c r="B55" s="22" t="s">
        <v>126</v>
      </c>
      <c r="C55" s="3">
        <v>-241.403651</v>
      </c>
      <c r="D55" s="3">
        <v>-242.454534</v>
      </c>
      <c r="E55" s="3">
        <v>-266.483722</v>
      </c>
      <c r="F55" s="3">
        <v>-299.78899999999999</v>
      </c>
      <c r="G55" s="3">
        <v>-313.73899999999998</v>
      </c>
      <c r="H55" s="3">
        <v>-358.03</v>
      </c>
      <c r="I55" s="3">
        <v>-367.24700000000001</v>
      </c>
      <c r="J55" s="3">
        <v>-375.29700000000003</v>
      </c>
      <c r="K55" s="3">
        <v>-386.96699999999998</v>
      </c>
      <c r="L55" s="3">
        <v>-396.79599999999999</v>
      </c>
      <c r="M55" s="3">
        <v>-404.20800000000003</v>
      </c>
      <c r="N55" s="3">
        <v>-416.92700000000002</v>
      </c>
      <c r="O55" s="3">
        <v>-426.12400000000002</v>
      </c>
      <c r="P55" s="3">
        <v>-450.75</v>
      </c>
      <c r="Q55" s="3">
        <v>-462.10599999999999</v>
      </c>
      <c r="R55" s="3">
        <v>-460.49599999999998</v>
      </c>
      <c r="S55" s="3">
        <v>-469.517</v>
      </c>
      <c r="T55" s="3">
        <v>-485.327</v>
      </c>
      <c r="U55" s="3">
        <v>-484.45100000000002</v>
      </c>
      <c r="V55" s="11"/>
      <c r="W55" s="12">
        <v>-299.78899999999999</v>
      </c>
      <c r="X55" s="12">
        <v>-375.29700000000003</v>
      </c>
      <c r="Y55" s="12">
        <v>-416.92700000000002</v>
      </c>
      <c r="Z55" s="13">
        <v>-460.49599999999998</v>
      </c>
    </row>
    <row r="56" spans="2:27" x14ac:dyDescent="0.3">
      <c r="B56" s="22" t="s">
        <v>127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8.2070000000000007</v>
      </c>
      <c r="S56" s="3">
        <v>1.627</v>
      </c>
      <c r="T56" s="3">
        <v>1.4970000000000001</v>
      </c>
      <c r="U56" s="3">
        <v>1.903</v>
      </c>
      <c r="V56" s="11"/>
      <c r="W56" s="12">
        <v>0</v>
      </c>
      <c r="X56" s="12">
        <v>0</v>
      </c>
      <c r="Y56" s="12">
        <v>0</v>
      </c>
      <c r="Z56" s="13">
        <v>8.2070000000000007</v>
      </c>
    </row>
    <row r="57" spans="2:27" x14ac:dyDescent="0.3">
      <c r="B57" s="15" t="s">
        <v>128</v>
      </c>
      <c r="C57" s="37">
        <v>-205.47087500000001</v>
      </c>
      <c r="D57" s="37">
        <v>-182.68238099999999</v>
      </c>
      <c r="E57" s="37">
        <v>-172.33538300000001</v>
      </c>
      <c r="F57" s="37">
        <v>-192.827</v>
      </c>
      <c r="G57" s="37">
        <v>-203.20699999999999</v>
      </c>
      <c r="H57" s="37">
        <v>-243.21699999999998</v>
      </c>
      <c r="I57" s="37">
        <v>247.49299999999999</v>
      </c>
      <c r="J57" s="37">
        <v>250.35500000000002</v>
      </c>
      <c r="K57" s="37">
        <v>245.23700000000008</v>
      </c>
      <c r="L57" s="37">
        <v>237.25100000000003</v>
      </c>
      <c r="M57" s="37">
        <v>232.71199999999993</v>
      </c>
      <c r="N57" s="37">
        <v>229.14699999999993</v>
      </c>
      <c r="O57" s="37">
        <v>227.24099999999999</v>
      </c>
      <c r="P57" s="37">
        <v>211.12400000000002</v>
      </c>
      <c r="Q57" s="37">
        <v>200.1110000000001</v>
      </c>
      <c r="R57" s="37">
        <v>218.80600000000004</v>
      </c>
      <c r="S57" s="37">
        <v>212.74800000000005</v>
      </c>
      <c r="T57" s="37">
        <v>207.40799999999996</v>
      </c>
      <c r="U57" s="37">
        <v>215.72099999999998</v>
      </c>
      <c r="V57" s="11"/>
      <c r="W57" s="16">
        <v>-192.827</v>
      </c>
      <c r="X57" s="16">
        <v>250.35500000000002</v>
      </c>
      <c r="Y57" s="16">
        <v>229.14699999999993</v>
      </c>
      <c r="Z57" s="17">
        <v>218.80600000000004</v>
      </c>
    </row>
    <row r="58" spans="2:27" x14ac:dyDescent="0.3"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11"/>
      <c r="W58" s="12"/>
      <c r="X58" s="12"/>
      <c r="Y58" s="12"/>
      <c r="Z58" s="13"/>
    </row>
    <row r="59" spans="2:27" ht="13.5" thickBot="1" x14ac:dyDescent="0.35">
      <c r="B59" s="155" t="s">
        <v>129</v>
      </c>
      <c r="C59" s="36">
        <v>85.383731000000012</v>
      </c>
      <c r="D59" s="36">
        <v>125.07766200000002</v>
      </c>
      <c r="E59" s="36">
        <v>138.29275899999999</v>
      </c>
      <c r="F59" s="36">
        <v>169.05400000000003</v>
      </c>
      <c r="G59" s="36">
        <v>159.72199999999998</v>
      </c>
      <c r="H59" s="36">
        <v>172.31599999999997</v>
      </c>
      <c r="I59" s="36">
        <v>380.16399999999999</v>
      </c>
      <c r="J59" s="36">
        <v>388.73800000000006</v>
      </c>
      <c r="K59" s="36">
        <v>391.46800000000007</v>
      </c>
      <c r="L59" s="36">
        <v>387.92100000000005</v>
      </c>
      <c r="M59" s="36">
        <v>394.84099999999995</v>
      </c>
      <c r="N59" s="36">
        <v>415.5329999999999</v>
      </c>
      <c r="O59" s="36">
        <v>401.51099999999997</v>
      </c>
      <c r="P59" s="36">
        <v>398.57000000000005</v>
      </c>
      <c r="Q59" s="36">
        <v>398.21100000000013</v>
      </c>
      <c r="R59" s="36">
        <v>442.58199999999999</v>
      </c>
      <c r="S59" s="36">
        <v>413.8180000000001</v>
      </c>
      <c r="T59" s="36">
        <v>427.26499999999999</v>
      </c>
      <c r="U59" s="36">
        <v>462.95499999999998</v>
      </c>
      <c r="V59" s="156"/>
      <c r="W59" s="39">
        <v>169.05400000000003</v>
      </c>
      <c r="X59" s="39">
        <v>388.73800000000006</v>
      </c>
      <c r="Y59" s="39">
        <v>415.5329999999999</v>
      </c>
      <c r="Z59" s="40">
        <v>442.58199999999999</v>
      </c>
    </row>
    <row r="60" spans="2:27" x14ac:dyDescent="0.3">
      <c r="C60" s="38" t="s">
        <v>268</v>
      </c>
      <c r="D60" s="38" t="s">
        <v>268</v>
      </c>
      <c r="E60" s="38" t="s">
        <v>268</v>
      </c>
      <c r="F60" s="38" t="s">
        <v>268</v>
      </c>
      <c r="G60" s="131" t="s">
        <v>268</v>
      </c>
      <c r="H60" s="131" t="s">
        <v>268</v>
      </c>
      <c r="I60" s="131" t="s">
        <v>268</v>
      </c>
      <c r="J60" s="131" t="s">
        <v>268</v>
      </c>
      <c r="K60" s="131" t="s">
        <v>268</v>
      </c>
      <c r="L60" s="131" t="s">
        <v>268</v>
      </c>
      <c r="M60" s="131" t="s">
        <v>268</v>
      </c>
      <c r="N60" s="131" t="s">
        <v>268</v>
      </c>
      <c r="O60" s="131" t="s">
        <v>268</v>
      </c>
      <c r="P60" s="131" t="s">
        <v>268</v>
      </c>
      <c r="Q60" s="131" t="s">
        <v>268</v>
      </c>
      <c r="R60" s="131" t="s">
        <v>268</v>
      </c>
      <c r="S60" s="131" t="s">
        <v>268</v>
      </c>
      <c r="T60" s="131" t="s">
        <v>268</v>
      </c>
      <c r="U60" s="131" t="s">
        <v>268</v>
      </c>
      <c r="W60" s="2" t="s">
        <v>268</v>
      </c>
      <c r="X60" s="2" t="s">
        <v>268</v>
      </c>
      <c r="Z60" s="2" t="s">
        <v>268</v>
      </c>
    </row>
    <row r="61" spans="2:27" x14ac:dyDescent="0.3">
      <c r="B61" s="4" t="s">
        <v>130</v>
      </c>
      <c r="E61" s="3"/>
      <c r="F61" s="3"/>
      <c r="G61" s="3"/>
      <c r="H61" s="3"/>
      <c r="I61" s="94"/>
      <c r="J61" s="3"/>
      <c r="K61" s="94"/>
      <c r="L61" s="94"/>
      <c r="M61" s="94"/>
      <c r="N61" s="94"/>
      <c r="O61" s="94"/>
      <c r="P61" s="94"/>
      <c r="Q61" s="94"/>
      <c r="R61" s="94"/>
      <c r="S61" s="94"/>
      <c r="T61" s="94"/>
      <c r="U61" s="94"/>
      <c r="AA61" s="2"/>
    </row>
    <row r="62" spans="2:27" x14ac:dyDescent="0.3">
      <c r="B62" s="4" t="s">
        <v>86</v>
      </c>
      <c r="AA62" s="2"/>
    </row>
    <row r="63" spans="2:27" x14ac:dyDescent="0.3">
      <c r="B63" s="159" t="s">
        <v>131</v>
      </c>
      <c r="C63" s="3">
        <v>1.0224660000000001</v>
      </c>
      <c r="D63" s="3">
        <v>0.89742</v>
      </c>
      <c r="E63" s="3">
        <v>0.78759000000000001</v>
      </c>
      <c r="F63" s="3">
        <v>0.754</v>
      </c>
      <c r="G63" s="3">
        <v>0.69</v>
      </c>
      <c r="H63" s="3" t="s">
        <v>74</v>
      </c>
      <c r="I63" s="3" t="s">
        <v>74</v>
      </c>
      <c r="J63" s="3" t="s">
        <v>74</v>
      </c>
      <c r="K63" s="3" t="s">
        <v>74</v>
      </c>
      <c r="L63" s="3" t="s">
        <v>74</v>
      </c>
      <c r="M63" s="3" t="s">
        <v>74</v>
      </c>
      <c r="N63" s="3" t="s">
        <v>74</v>
      </c>
      <c r="O63" s="3" t="s">
        <v>74</v>
      </c>
      <c r="P63" s="3" t="s">
        <v>74</v>
      </c>
      <c r="Q63" s="3" t="s">
        <v>74</v>
      </c>
      <c r="R63" s="3" t="s">
        <v>74</v>
      </c>
      <c r="S63" s="3" t="s">
        <v>74</v>
      </c>
      <c r="T63" s="3" t="s">
        <v>74</v>
      </c>
      <c r="U63" s="3" t="s">
        <v>74</v>
      </c>
      <c r="V63" s="11"/>
      <c r="W63" s="12">
        <v>0.754</v>
      </c>
      <c r="X63" s="12" t="s">
        <v>74</v>
      </c>
      <c r="Y63" s="12" t="s">
        <v>74</v>
      </c>
      <c r="Z63" s="12" t="s">
        <v>74</v>
      </c>
      <c r="AA63" s="2"/>
    </row>
    <row r="64" spans="2:27" x14ac:dyDescent="0.3">
      <c r="B64" s="159" t="s">
        <v>132</v>
      </c>
      <c r="C64" s="3">
        <v>1.8511340000000001</v>
      </c>
      <c r="D64" s="3">
        <v>1.9655659999999999</v>
      </c>
      <c r="E64" s="3">
        <v>3.7163569999999999</v>
      </c>
      <c r="F64" s="3">
        <v>1.589</v>
      </c>
      <c r="G64" s="3">
        <v>2.004</v>
      </c>
      <c r="H64" s="3" t="s">
        <v>74</v>
      </c>
      <c r="I64" s="3" t="s">
        <v>74</v>
      </c>
      <c r="J64" s="3" t="s">
        <v>74</v>
      </c>
      <c r="K64" s="3" t="s">
        <v>74</v>
      </c>
      <c r="L64" s="3" t="s">
        <v>74</v>
      </c>
      <c r="M64" s="3" t="s">
        <v>74</v>
      </c>
      <c r="N64" s="3" t="s">
        <v>74</v>
      </c>
      <c r="O64" s="3" t="s">
        <v>74</v>
      </c>
      <c r="P64" s="3" t="s">
        <v>74</v>
      </c>
      <c r="Q64" s="3" t="s">
        <v>74</v>
      </c>
      <c r="R64" s="3" t="s">
        <v>74</v>
      </c>
      <c r="S64" s="3" t="s">
        <v>74</v>
      </c>
      <c r="T64" s="3" t="s">
        <v>74</v>
      </c>
      <c r="U64" s="3" t="s">
        <v>74</v>
      </c>
      <c r="V64" s="11"/>
      <c r="W64" s="12">
        <v>1.589</v>
      </c>
      <c r="X64" s="12" t="s">
        <v>74</v>
      </c>
      <c r="Y64" s="12" t="s">
        <v>74</v>
      </c>
      <c r="Z64" s="12" t="s">
        <v>74</v>
      </c>
      <c r="AA64" s="2"/>
    </row>
    <row r="65" spans="2:27" x14ac:dyDescent="0.3">
      <c r="C65" s="3"/>
      <c r="D65" s="3"/>
      <c r="E65" s="3"/>
      <c r="F65" s="3"/>
      <c r="G65" s="3"/>
      <c r="AA65" s="2"/>
    </row>
    <row r="66" spans="2:27" x14ac:dyDescent="0.3">
      <c r="B66" s="4" t="s">
        <v>92</v>
      </c>
      <c r="AA66" s="2"/>
    </row>
    <row r="67" spans="2:27" x14ac:dyDescent="0.3">
      <c r="B67" s="159" t="s">
        <v>133</v>
      </c>
      <c r="C67" s="3" t="s">
        <v>74</v>
      </c>
      <c r="D67" s="3" t="s">
        <v>74</v>
      </c>
      <c r="E67" s="3" t="s">
        <v>74</v>
      </c>
      <c r="F67" s="3" t="s">
        <v>74</v>
      </c>
      <c r="G67" s="3" t="s">
        <v>74</v>
      </c>
      <c r="H67" s="3" t="s">
        <v>74</v>
      </c>
      <c r="I67" s="3" t="s">
        <v>74</v>
      </c>
      <c r="J67" s="3" t="s">
        <v>74</v>
      </c>
      <c r="K67" s="3">
        <v>8.4920000000000009</v>
      </c>
      <c r="L67" s="3" t="s">
        <v>74</v>
      </c>
      <c r="M67" s="3" t="s">
        <v>74</v>
      </c>
      <c r="N67" s="3" t="s">
        <v>74</v>
      </c>
      <c r="O67" s="3" t="s">
        <v>74</v>
      </c>
      <c r="P67" s="3" t="s">
        <v>74</v>
      </c>
      <c r="Q67" s="3" t="s">
        <v>74</v>
      </c>
      <c r="R67" s="3" t="s">
        <v>74</v>
      </c>
      <c r="S67" s="3" t="s">
        <v>74</v>
      </c>
      <c r="T67" s="3" t="s">
        <v>74</v>
      </c>
      <c r="U67" s="3" t="s">
        <v>74</v>
      </c>
      <c r="W67" s="12" t="s">
        <v>74</v>
      </c>
      <c r="X67" s="12" t="s">
        <v>74</v>
      </c>
      <c r="Y67" s="12" t="s">
        <v>74</v>
      </c>
      <c r="Z67" s="12" t="s">
        <v>74</v>
      </c>
      <c r="AA67" s="2"/>
    </row>
    <row r="68" spans="2:27" x14ac:dyDescent="0.3">
      <c r="B68" s="159" t="s">
        <v>134</v>
      </c>
      <c r="C68" s="3">
        <v>3.6396579999999998</v>
      </c>
      <c r="D68" s="3">
        <v>4.0381619999999998</v>
      </c>
      <c r="E68" s="3">
        <v>4.3455260000000004</v>
      </c>
      <c r="F68" s="3">
        <v>5.4989999999999997</v>
      </c>
      <c r="G68" s="3">
        <v>5.5430000000000001</v>
      </c>
      <c r="H68" s="3">
        <v>6.44</v>
      </c>
      <c r="I68" s="3">
        <v>6.1040000000000001</v>
      </c>
      <c r="J68" s="3">
        <v>6.2679999999999998</v>
      </c>
      <c r="K68" s="3" t="s">
        <v>74</v>
      </c>
      <c r="L68" s="3" t="s">
        <v>74</v>
      </c>
      <c r="M68" s="3" t="s">
        <v>74</v>
      </c>
      <c r="N68" s="3" t="s">
        <v>74</v>
      </c>
      <c r="O68" s="3" t="s">
        <v>74</v>
      </c>
      <c r="P68" s="3" t="s">
        <v>74</v>
      </c>
      <c r="Q68" s="3" t="s">
        <v>74</v>
      </c>
      <c r="R68" s="3" t="s">
        <v>74</v>
      </c>
      <c r="S68" s="3" t="s">
        <v>74</v>
      </c>
      <c r="T68" s="3" t="s">
        <v>74</v>
      </c>
      <c r="U68" s="3" t="s">
        <v>74</v>
      </c>
      <c r="W68" s="12">
        <v>5.4989999999999997</v>
      </c>
      <c r="X68" s="12">
        <v>6.2679999999999998</v>
      </c>
      <c r="Y68" s="12" t="s">
        <v>74</v>
      </c>
      <c r="Z68" s="12" t="s">
        <v>74</v>
      </c>
      <c r="AA68" s="2"/>
    </row>
    <row r="69" spans="2:27" x14ac:dyDescent="0.3">
      <c r="B69" s="159" t="s">
        <v>135</v>
      </c>
      <c r="C69" s="3">
        <v>5.0379529999999999</v>
      </c>
      <c r="D69" s="3">
        <v>27.467683999999998</v>
      </c>
      <c r="E69" s="3">
        <v>7.9319769999999998</v>
      </c>
      <c r="F69" s="3">
        <v>8.2520000000000007</v>
      </c>
      <c r="G69" s="3">
        <v>8.8409999999999993</v>
      </c>
      <c r="H69" s="3">
        <v>12.238</v>
      </c>
      <c r="I69" s="3">
        <v>5.9109999999999996</v>
      </c>
      <c r="J69" s="3">
        <v>5.4660000000000002</v>
      </c>
      <c r="K69" s="3" t="s">
        <v>74</v>
      </c>
      <c r="L69" s="3" t="s">
        <v>74</v>
      </c>
      <c r="M69" s="3" t="s">
        <v>74</v>
      </c>
      <c r="N69" s="3" t="s">
        <v>74</v>
      </c>
      <c r="O69" s="3" t="s">
        <v>74</v>
      </c>
      <c r="P69" s="3" t="s">
        <v>74</v>
      </c>
      <c r="Q69" s="3" t="s">
        <v>74</v>
      </c>
      <c r="R69" s="3" t="s">
        <v>74</v>
      </c>
      <c r="S69" s="3" t="s">
        <v>74</v>
      </c>
      <c r="T69" s="3" t="s">
        <v>74</v>
      </c>
      <c r="U69" s="3" t="s">
        <v>74</v>
      </c>
      <c r="W69" s="12">
        <v>8.2520000000000007</v>
      </c>
      <c r="X69" s="12">
        <v>5.4660000000000002</v>
      </c>
      <c r="Y69" s="12" t="s">
        <v>74</v>
      </c>
      <c r="Z69" s="12" t="s">
        <v>74</v>
      </c>
      <c r="AA69" s="2"/>
    </row>
    <row r="70" spans="2:27" x14ac:dyDescent="0.3">
      <c r="C70" s="3"/>
      <c r="D70" s="3"/>
      <c r="E70" s="3"/>
      <c r="F70" s="3"/>
      <c r="G70" s="3"/>
      <c r="H70" s="3"/>
      <c r="I70" s="3"/>
      <c r="J70" s="3"/>
      <c r="AA70" s="2"/>
    </row>
    <row r="71" spans="2:27" x14ac:dyDescent="0.3">
      <c r="B71" s="4" t="s">
        <v>107</v>
      </c>
      <c r="AA71" s="2"/>
    </row>
    <row r="72" spans="2:27" x14ac:dyDescent="0.3">
      <c r="B72" s="159" t="s">
        <v>136</v>
      </c>
      <c r="C72" s="3" t="s">
        <v>74</v>
      </c>
      <c r="D72" s="3" t="s">
        <v>74</v>
      </c>
      <c r="E72" s="3" t="s">
        <v>74</v>
      </c>
      <c r="F72" s="3" t="s">
        <v>74</v>
      </c>
      <c r="G72" s="3" t="s">
        <v>74</v>
      </c>
      <c r="H72" s="3" t="s">
        <v>74</v>
      </c>
      <c r="I72" s="3">
        <v>0.79500000000000004</v>
      </c>
      <c r="J72" s="3" t="s">
        <v>74</v>
      </c>
      <c r="K72" s="3" t="s">
        <v>74</v>
      </c>
      <c r="L72" s="3" t="s">
        <v>74</v>
      </c>
      <c r="M72" s="3" t="s">
        <v>74</v>
      </c>
      <c r="N72" s="3" t="s">
        <v>74</v>
      </c>
      <c r="O72" s="3" t="s">
        <v>74</v>
      </c>
      <c r="P72" s="3" t="s">
        <v>74</v>
      </c>
      <c r="Q72" s="3" t="s">
        <v>74</v>
      </c>
      <c r="R72" s="3" t="s">
        <v>74</v>
      </c>
      <c r="S72" s="3" t="s">
        <v>74</v>
      </c>
      <c r="T72" s="3" t="s">
        <v>74</v>
      </c>
      <c r="U72" s="3" t="s">
        <v>74</v>
      </c>
      <c r="W72" s="12" t="s">
        <v>74</v>
      </c>
      <c r="X72" s="12" t="s">
        <v>74</v>
      </c>
      <c r="Y72" s="12" t="s">
        <v>74</v>
      </c>
      <c r="Z72" s="12" t="s">
        <v>74</v>
      </c>
      <c r="AA72" s="2"/>
    </row>
    <row r="73" spans="2:27" x14ac:dyDescent="0.3">
      <c r="B73" s="159" t="s">
        <v>137</v>
      </c>
      <c r="C73" s="3" t="s">
        <v>74</v>
      </c>
      <c r="D73" s="3" t="s">
        <v>74</v>
      </c>
      <c r="E73" s="3" t="s">
        <v>74</v>
      </c>
      <c r="F73" s="3" t="s">
        <v>74</v>
      </c>
      <c r="G73" s="3" t="s">
        <v>74</v>
      </c>
      <c r="H73" s="3" t="s">
        <v>74</v>
      </c>
      <c r="I73" s="3">
        <v>3.9470000000000001</v>
      </c>
      <c r="J73" s="3" t="s">
        <v>74</v>
      </c>
      <c r="K73" s="3" t="s">
        <v>74</v>
      </c>
      <c r="L73" s="3" t="s">
        <v>74</v>
      </c>
      <c r="M73" s="3" t="s">
        <v>74</v>
      </c>
      <c r="N73" s="3" t="s">
        <v>74</v>
      </c>
      <c r="O73" s="3" t="s">
        <v>74</v>
      </c>
      <c r="P73" s="3" t="s">
        <v>74</v>
      </c>
      <c r="Q73" s="3" t="s">
        <v>74</v>
      </c>
      <c r="R73" s="3" t="s">
        <v>74</v>
      </c>
      <c r="S73" s="3" t="s">
        <v>74</v>
      </c>
      <c r="T73" s="3" t="s">
        <v>74</v>
      </c>
      <c r="U73" s="3" t="s">
        <v>74</v>
      </c>
      <c r="W73" s="12" t="s">
        <v>74</v>
      </c>
      <c r="X73" s="12" t="s">
        <v>74</v>
      </c>
      <c r="Y73" s="12" t="s">
        <v>74</v>
      </c>
      <c r="Z73" s="12" t="s">
        <v>74</v>
      </c>
      <c r="AA73" s="2"/>
    </row>
    <row r="75" spans="2:27" x14ac:dyDescent="0.3"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</sheetData>
  <pageMargins left="0.7" right="0.7" top="0.75" bottom="0.75" header="0.3" footer="0.3"/>
  <pageSetup scale="48" orientation="landscape" r:id="rId1"/>
  <rowBreaks count="1" manualBreakCount="1">
    <brk id="59" min="1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2FD8B-178C-4058-A8C6-1785620EC215}">
  <sheetPr>
    <pageSetUpPr fitToPage="1"/>
  </sheetPr>
  <dimension ref="B1:AD82"/>
  <sheetViews>
    <sheetView showGridLines="0" zoomScale="80" zoomScaleNormal="80" zoomScaleSheetLayoutView="80" workbookViewId="0">
      <pane xSplit="2" ySplit="6" topLeftCell="C7" activePane="bottomRight" state="frozen"/>
      <selection pane="topRight" activeCell="AA8" sqref="AA8"/>
      <selection pane="bottomLeft" activeCell="AA8" sqref="AA8"/>
      <selection pane="bottomRight"/>
    </sheetView>
  </sheetViews>
  <sheetFormatPr defaultColWidth="8.453125" defaultRowHeight="13" x14ac:dyDescent="0.3"/>
  <cols>
    <col min="1" max="1" width="2.54296875" style="1" customWidth="1"/>
    <col min="2" max="2" width="69.453125" style="1" bestFit="1" customWidth="1"/>
    <col min="3" max="4" width="5.7265625" style="38" bestFit="1" customWidth="1"/>
    <col min="5" max="6" width="6.453125" style="38" bestFit="1" customWidth="1"/>
    <col min="7" max="7" width="5.7265625" style="38" bestFit="1" customWidth="1"/>
    <col min="8" max="8" width="6.453125" style="38" bestFit="1" customWidth="1"/>
    <col min="9" max="9" width="7.453125" style="38" bestFit="1" customWidth="1"/>
    <col min="10" max="10" width="6.7265625" style="38" bestFit="1" customWidth="1"/>
    <col min="11" max="11" width="7.453125" style="38" bestFit="1" customWidth="1"/>
    <col min="12" max="12" width="6.453125" style="38" bestFit="1" customWidth="1"/>
    <col min="13" max="18" width="6.7265625" style="38" bestFit="1" customWidth="1"/>
    <col min="19" max="21" width="7.1796875" style="38" bestFit="1" customWidth="1"/>
    <col min="22" max="22" width="2.453125" style="2" customWidth="1"/>
    <col min="23" max="23" width="6.7265625" style="2" bestFit="1" customWidth="1"/>
    <col min="24" max="25" width="7.7265625" style="2" bestFit="1" customWidth="1"/>
    <col min="26" max="26" width="7.26953125" style="2" bestFit="1" customWidth="1"/>
    <col min="27" max="16384" width="8.453125" style="1"/>
  </cols>
  <sheetData>
    <row r="1" spans="2:30" x14ac:dyDescent="0.3"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4"/>
      <c r="N1" s="134"/>
      <c r="O1" s="134"/>
      <c r="P1" s="134"/>
      <c r="Q1" s="134"/>
      <c r="R1" s="134"/>
      <c r="S1" s="134"/>
      <c r="T1" s="134"/>
      <c r="U1" s="134"/>
      <c r="Z1" s="11"/>
    </row>
    <row r="2" spans="2:30" x14ac:dyDescent="0.3">
      <c r="B2" s="4" t="str">
        <f>+'GAAP Income Statement'!B2</f>
        <v>AVEPOINT, INC.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Z2" s="153" t="s">
        <v>2</v>
      </c>
    </row>
    <row r="3" spans="2:30" x14ac:dyDescent="0.3">
      <c r="B3" s="4" t="str">
        <f>+'GAAP Income Statement'!B3</f>
        <v>Q3 2024</v>
      </c>
      <c r="C3" s="3"/>
      <c r="D3" s="3"/>
      <c r="E3" s="3"/>
      <c r="F3" s="3"/>
      <c r="G3" s="3"/>
      <c r="H3" s="3"/>
      <c r="I3" s="3"/>
      <c r="J3" s="3"/>
      <c r="Z3" s="154" t="s">
        <v>4</v>
      </c>
    </row>
    <row r="4" spans="2:30" x14ac:dyDescent="0.3">
      <c r="B4" s="4"/>
      <c r="C4" s="3"/>
      <c r="D4" s="3"/>
      <c r="E4" s="3"/>
      <c r="F4" s="3"/>
      <c r="G4" s="3"/>
      <c r="H4" s="3"/>
      <c r="I4" s="3"/>
      <c r="J4" s="3"/>
      <c r="Z4" s="154" t="s">
        <v>83</v>
      </c>
    </row>
    <row r="5" spans="2:30" ht="13.5" thickBot="1" x14ac:dyDescent="0.35">
      <c r="B5" s="4"/>
    </row>
    <row r="6" spans="2:30" ht="14.5" x14ac:dyDescent="0.3">
      <c r="B6" s="7" t="s">
        <v>138</v>
      </c>
      <c r="C6" s="116" t="s">
        <v>7</v>
      </c>
      <c r="D6" s="116" t="s">
        <v>8</v>
      </c>
      <c r="E6" s="116" t="s">
        <v>9</v>
      </c>
      <c r="F6" s="116" t="s">
        <v>10</v>
      </c>
      <c r="G6" s="116" t="s">
        <v>11</v>
      </c>
      <c r="H6" s="116" t="s">
        <v>12</v>
      </c>
      <c r="I6" s="116" t="s">
        <v>13</v>
      </c>
      <c r="J6" s="116" t="s">
        <v>14</v>
      </c>
      <c r="K6" s="116" t="s">
        <v>15</v>
      </c>
      <c r="L6" s="116" t="s">
        <v>16</v>
      </c>
      <c r="M6" s="116" t="s">
        <v>17</v>
      </c>
      <c r="N6" s="116" t="s">
        <v>18</v>
      </c>
      <c r="O6" s="116" t="s">
        <v>19</v>
      </c>
      <c r="P6" s="116" t="s">
        <v>20</v>
      </c>
      <c r="Q6" s="116" t="s">
        <v>21</v>
      </c>
      <c r="R6" s="116" t="s">
        <v>22</v>
      </c>
      <c r="S6" s="116" t="s">
        <v>23</v>
      </c>
      <c r="T6" s="116" t="s">
        <v>24</v>
      </c>
      <c r="U6" s="116" t="s">
        <v>25</v>
      </c>
      <c r="V6" s="9"/>
      <c r="W6" s="8" t="s">
        <v>26</v>
      </c>
      <c r="X6" s="8" t="s">
        <v>27</v>
      </c>
      <c r="Y6" s="8" t="s">
        <v>28</v>
      </c>
      <c r="Z6" s="10" t="s">
        <v>29</v>
      </c>
    </row>
    <row r="7" spans="2:30" x14ac:dyDescent="0.3">
      <c r="B7" s="24" t="s">
        <v>139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11"/>
      <c r="W7" s="12"/>
      <c r="X7" s="12"/>
      <c r="Y7" s="12"/>
      <c r="Z7" s="13"/>
    </row>
    <row r="8" spans="2:30" x14ac:dyDescent="0.3">
      <c r="B8" s="14" t="s">
        <v>140</v>
      </c>
      <c r="C8" s="3">
        <v>-0.72899999999999554</v>
      </c>
      <c r="D8" s="3">
        <v>8.0440000000000005</v>
      </c>
      <c r="E8" s="3">
        <v>-12.185000000000002</v>
      </c>
      <c r="F8" s="3">
        <v>-12.098999999999993</v>
      </c>
      <c r="G8" s="3">
        <v>-4.9420000000000046</v>
      </c>
      <c r="H8" s="3">
        <v>-11.056999999999988</v>
      </c>
      <c r="I8" s="3">
        <v>-9.7570000000000014</v>
      </c>
      <c r="J8" s="3">
        <v>-7.4890000000000034</v>
      </c>
      <c r="K8" s="3">
        <v>-11.052999999999999</v>
      </c>
      <c r="L8" s="3">
        <v>-9.2020000000000017</v>
      </c>
      <c r="M8" s="3">
        <v>-6.7859999999999996</v>
      </c>
      <c r="N8" s="3">
        <v>-11.646999999999995</v>
      </c>
      <c r="O8" s="3">
        <v>-9.1820000000000004</v>
      </c>
      <c r="P8" s="3">
        <v>-12.524999999999997</v>
      </c>
      <c r="Q8" s="3">
        <v>-4.2300000000000093</v>
      </c>
      <c r="R8" s="3">
        <v>4.4359999999999999</v>
      </c>
      <c r="S8" s="3">
        <v>-1.9540000000000006</v>
      </c>
      <c r="T8" s="3">
        <v>-12.937999999999997</v>
      </c>
      <c r="U8" s="3">
        <v>2.9280000000000008</v>
      </c>
      <c r="V8" s="3"/>
      <c r="W8" s="25">
        <v>-16.968999999999991</v>
      </c>
      <c r="X8" s="25">
        <v>-33.244999999999997</v>
      </c>
      <c r="Y8" s="25">
        <v>-38.688000000000002</v>
      </c>
      <c r="Z8" s="52">
        <v>-21.501000000000005</v>
      </c>
      <c r="AA8" s="19"/>
      <c r="AB8" s="55"/>
    </row>
    <row r="9" spans="2:30" x14ac:dyDescent="0.3">
      <c r="B9" s="24" t="s">
        <v>141</v>
      </c>
      <c r="C9" s="6"/>
      <c r="D9" s="6"/>
      <c r="E9" s="6"/>
      <c r="F9" s="6"/>
      <c r="G9" s="94"/>
      <c r="H9" s="94"/>
      <c r="I9" s="94"/>
      <c r="J9" s="94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12"/>
      <c r="X9" s="46"/>
      <c r="Y9" s="12"/>
      <c r="Z9" s="13"/>
      <c r="AB9" s="55"/>
    </row>
    <row r="10" spans="2:30" ht="14.5" x14ac:dyDescent="0.3">
      <c r="B10" s="22" t="s">
        <v>142</v>
      </c>
      <c r="C10" s="3">
        <v>0.27307599999999999</v>
      </c>
      <c r="D10" s="3">
        <v>0.26793</v>
      </c>
      <c r="E10" s="3">
        <v>0.25920799999999999</v>
      </c>
      <c r="F10" s="3">
        <v>0.25851499999999999</v>
      </c>
      <c r="G10" s="3">
        <v>0.25830500000000001</v>
      </c>
      <c r="H10" s="3">
        <v>0.27814800000000001</v>
      </c>
      <c r="I10" s="3">
        <v>0.32654699999999992</v>
      </c>
      <c r="J10" s="3">
        <v>0.375</v>
      </c>
      <c r="K10" s="3">
        <v>0.5109999999999999</v>
      </c>
      <c r="L10" s="3">
        <v>0.82200000000000006</v>
      </c>
      <c r="M10" s="3">
        <v>0.92199999999999993</v>
      </c>
      <c r="N10" s="3">
        <v>1.2390000000000001</v>
      </c>
      <c r="O10" s="3">
        <v>1.1339999999999999</v>
      </c>
      <c r="P10" s="3">
        <v>1.1150000000000002</v>
      </c>
      <c r="Q10" s="3">
        <v>1.19</v>
      </c>
      <c r="R10" s="3">
        <v>1.2480000000000002</v>
      </c>
      <c r="S10" s="3">
        <v>1.2949999999999999</v>
      </c>
      <c r="T10" s="3">
        <v>1.3280000000000003</v>
      </c>
      <c r="U10" s="3">
        <v>1.3969999999999994</v>
      </c>
      <c r="V10" s="3"/>
      <c r="W10" s="25">
        <v>1.058729</v>
      </c>
      <c r="X10" s="25">
        <v>1.238</v>
      </c>
      <c r="Y10" s="25">
        <v>3.4939999999999998</v>
      </c>
      <c r="Z10" s="52">
        <v>4.6870000000000003</v>
      </c>
      <c r="AA10" s="19"/>
      <c r="AB10" s="55"/>
    </row>
    <row r="11" spans="2:30" ht="14.5" x14ac:dyDescent="0.3">
      <c r="B11" s="22" t="s">
        <v>143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1.151</v>
      </c>
      <c r="L11" s="3">
        <v>1.498</v>
      </c>
      <c r="M11" s="3">
        <v>1.9530000000000001</v>
      </c>
      <c r="N11" s="3">
        <v>1.3429999999999997</v>
      </c>
      <c r="O11" s="3">
        <v>1.7490000000000001</v>
      </c>
      <c r="P11" s="3">
        <v>1.7469999999999999</v>
      </c>
      <c r="Q11" s="3">
        <v>1.7979999999999996</v>
      </c>
      <c r="R11" s="3">
        <v>0.94</v>
      </c>
      <c r="S11" s="3">
        <v>1.42</v>
      </c>
      <c r="T11" s="3">
        <v>1.714</v>
      </c>
      <c r="U11" s="3">
        <v>1.8409999999999997</v>
      </c>
      <c r="V11" s="3"/>
      <c r="W11" s="25">
        <v>0</v>
      </c>
      <c r="X11" s="25">
        <v>0</v>
      </c>
      <c r="Y11" s="25">
        <v>5.9450000000000003</v>
      </c>
      <c r="Z11" s="52">
        <v>6.234</v>
      </c>
      <c r="AA11" s="19"/>
      <c r="AB11" s="55"/>
      <c r="AD11" s="58"/>
    </row>
    <row r="12" spans="2:30" x14ac:dyDescent="0.3">
      <c r="B12" s="22" t="s">
        <v>144</v>
      </c>
      <c r="C12" s="3">
        <v>0.78981199999999996</v>
      </c>
      <c r="D12" s="3">
        <v>-0.57056799999999996</v>
      </c>
      <c r="E12" s="3">
        <v>0.15088099999999999</v>
      </c>
      <c r="F12" s="3">
        <v>-0.74834199999999995</v>
      </c>
      <c r="G12" s="3">
        <v>-7.0807999999999996E-2</v>
      </c>
      <c r="H12" s="3">
        <v>-6.2910999999999995E-2</v>
      </c>
      <c r="I12" s="3">
        <v>-2.7281000000000014E-2</v>
      </c>
      <c r="J12" s="3">
        <v>1.4690000000000001</v>
      </c>
      <c r="K12" s="3">
        <v>0.19400000000000001</v>
      </c>
      <c r="L12" s="3">
        <v>1.1919999999999999</v>
      </c>
      <c r="M12" s="3">
        <v>1.64</v>
      </c>
      <c r="N12" s="3">
        <v>-2.1909999999999998</v>
      </c>
      <c r="O12" s="3">
        <v>-0.17499999999999999</v>
      </c>
      <c r="P12" s="3">
        <v>0.39700000000000002</v>
      </c>
      <c r="Q12" s="3">
        <v>0.54099999999999993</v>
      </c>
      <c r="R12" s="3">
        <v>-0.7629999999999999</v>
      </c>
      <c r="S12" s="3">
        <v>0.57999999999999996</v>
      </c>
      <c r="T12" s="3">
        <v>0.58199999999999996</v>
      </c>
      <c r="U12" s="3">
        <v>5.0000000000000044E-2</v>
      </c>
      <c r="V12" s="3"/>
      <c r="W12" s="25">
        <v>-0.37821699999999997</v>
      </c>
      <c r="X12" s="25">
        <v>1.3080000000000001</v>
      </c>
      <c r="Y12" s="25">
        <v>0.83499999999999996</v>
      </c>
      <c r="Z12" s="52">
        <v>0</v>
      </c>
      <c r="AA12" s="19"/>
      <c r="AB12" s="55"/>
      <c r="AD12" s="59"/>
    </row>
    <row r="13" spans="2:30" x14ac:dyDescent="0.3">
      <c r="B13" s="22" t="s">
        <v>145</v>
      </c>
      <c r="C13" s="3">
        <v>7.5173000000000004E-2</v>
      </c>
      <c r="D13" s="3">
        <v>2.779296</v>
      </c>
      <c r="E13" s="3">
        <v>13.380656</v>
      </c>
      <c r="F13" s="3">
        <v>17.532055</v>
      </c>
      <c r="G13" s="3">
        <v>3.2889539999999999</v>
      </c>
      <c r="H13" s="3">
        <v>14.509639</v>
      </c>
      <c r="I13" s="3">
        <v>32.676407000000005</v>
      </c>
      <c r="J13" s="3">
        <v>9.0329999999999941</v>
      </c>
      <c r="K13" s="3">
        <v>8.2739999999999991</v>
      </c>
      <c r="L13" s="3">
        <v>10.404000000000002</v>
      </c>
      <c r="M13" s="3">
        <v>9.6089999999999964</v>
      </c>
      <c r="N13" s="3">
        <v>8.9310000000000027</v>
      </c>
      <c r="O13" s="3">
        <v>8.1039999999999992</v>
      </c>
      <c r="P13" s="3">
        <v>9.5860000000000021</v>
      </c>
      <c r="Q13" s="3">
        <v>9.2850000000000001</v>
      </c>
      <c r="R13" s="3">
        <v>9.0730000000000004</v>
      </c>
      <c r="S13" s="3">
        <v>9.4580000000000002</v>
      </c>
      <c r="T13" s="3">
        <v>10.537999999999998</v>
      </c>
      <c r="U13" s="3">
        <v>9.8109999999999982</v>
      </c>
      <c r="V13" s="3"/>
      <c r="W13" s="25">
        <v>33.767179999999996</v>
      </c>
      <c r="X13" s="25">
        <v>59.508000000000003</v>
      </c>
      <c r="Y13" s="25">
        <v>37.218000000000004</v>
      </c>
      <c r="Z13" s="52">
        <v>36.048000000000002</v>
      </c>
      <c r="AA13" s="19"/>
      <c r="AB13" s="55"/>
      <c r="AD13" s="58"/>
    </row>
    <row r="14" spans="2:30" x14ac:dyDescent="0.3">
      <c r="B14" s="22" t="s">
        <v>146</v>
      </c>
      <c r="C14" s="3">
        <v>-9.9999999999999995E-7</v>
      </c>
      <c r="D14" s="3">
        <v>-5.7881419999999997</v>
      </c>
      <c r="E14" s="3">
        <v>3.8153389999999998</v>
      </c>
      <c r="F14" s="3">
        <v>1.5398259999999999</v>
      </c>
      <c r="G14" s="3">
        <v>-1.9999999999999999E-6</v>
      </c>
      <c r="H14" s="3">
        <v>-0.98088200000000003</v>
      </c>
      <c r="I14" s="3">
        <v>-2.7115999999999977E-2</v>
      </c>
      <c r="J14" s="3">
        <v>0.83299999999999996</v>
      </c>
      <c r="K14" s="3">
        <v>-8.9999999999999993E-3</v>
      </c>
      <c r="L14" s="3">
        <v>-2.7999999999999997E-2</v>
      </c>
      <c r="M14" s="3">
        <v>-0.11700000000000001</v>
      </c>
      <c r="N14" s="3">
        <v>3.855</v>
      </c>
      <c r="O14" s="3">
        <v>-8.2000000000000003E-2</v>
      </c>
      <c r="P14" s="3">
        <v>-7.9000000000000001E-2</v>
      </c>
      <c r="Q14" s="3">
        <v>-7.8999999999999973E-2</v>
      </c>
      <c r="R14" s="3">
        <v>-0.62400000000000011</v>
      </c>
      <c r="S14" s="3">
        <v>-7.1999999999999995E-2</v>
      </c>
      <c r="T14" s="3">
        <v>-8.5000000000000006E-2</v>
      </c>
      <c r="U14" s="3">
        <v>-7.7999999999999972E-2</v>
      </c>
      <c r="V14" s="3"/>
      <c r="W14" s="25">
        <v>-0.43297800000000009</v>
      </c>
      <c r="X14" s="25">
        <v>-0.17500000000000004</v>
      </c>
      <c r="Y14" s="25">
        <v>3.7010000000000001</v>
      </c>
      <c r="Z14" s="52">
        <v>-0.8640000000000001</v>
      </c>
      <c r="AA14" s="19"/>
      <c r="AB14" s="55"/>
      <c r="AD14" s="58"/>
    </row>
    <row r="15" spans="2:30" ht="14.5" x14ac:dyDescent="0.3">
      <c r="B15" s="22" t="s">
        <v>147</v>
      </c>
      <c r="C15" s="3">
        <v>0.38602199999999998</v>
      </c>
      <c r="D15" s="3">
        <v>0.43170399999999998</v>
      </c>
      <c r="E15" s="3">
        <v>-0.64317500000000005</v>
      </c>
      <c r="F15" s="3">
        <v>0.59514299999999998</v>
      </c>
      <c r="G15" s="3">
        <v>-0.39213699999999996</v>
      </c>
      <c r="H15" s="3">
        <v>-0.355238</v>
      </c>
      <c r="I15" s="3">
        <v>-0.14762500000000006</v>
      </c>
      <c r="J15" s="3">
        <v>0.14000000000000012</v>
      </c>
      <c r="K15" s="3">
        <v>-2.0999999999999998E-2</v>
      </c>
      <c r="L15" s="3">
        <v>0.495</v>
      </c>
      <c r="M15" s="3">
        <v>0.56600000000000006</v>
      </c>
      <c r="N15" s="3">
        <v>-1.647</v>
      </c>
      <c r="O15" s="3">
        <v>0.104</v>
      </c>
      <c r="P15" s="3">
        <v>0.22500000000000001</v>
      </c>
      <c r="Q15" s="3">
        <v>0.39600000000000002</v>
      </c>
      <c r="R15" s="3">
        <v>0.34300000000000008</v>
      </c>
      <c r="S15" s="3">
        <v>-0.14599999999999999</v>
      </c>
      <c r="T15" s="3">
        <v>0.10099999999999999</v>
      </c>
      <c r="U15" s="3">
        <v>4.0999999999999995E-2</v>
      </c>
      <c r="V15" s="3"/>
      <c r="W15" s="25">
        <v>0.76969399999999988</v>
      </c>
      <c r="X15" s="25">
        <v>-0.75499999999999989</v>
      </c>
      <c r="Y15" s="25">
        <v>-0.60699999999999998</v>
      </c>
      <c r="Z15" s="52">
        <v>1.0680000000000001</v>
      </c>
      <c r="AA15" s="19"/>
      <c r="AB15" s="55"/>
      <c r="AD15" s="58"/>
    </row>
    <row r="16" spans="2:30" x14ac:dyDescent="0.3">
      <c r="B16" s="22" t="s">
        <v>148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-13.65</v>
      </c>
      <c r="J16" s="3">
        <v>-7.5830000000000002</v>
      </c>
      <c r="K16" s="3">
        <v>-3.2519999999999998</v>
      </c>
      <c r="L16" s="3">
        <v>-2.5880000000000001</v>
      </c>
      <c r="M16" s="3">
        <v>-0.9139999999999997</v>
      </c>
      <c r="N16" s="3">
        <v>2.3519999999999994</v>
      </c>
      <c r="O16" s="3">
        <v>0.109</v>
      </c>
      <c r="P16" s="3">
        <v>4.0270000000000001</v>
      </c>
      <c r="Q16" s="3">
        <v>2.7850000000000001</v>
      </c>
      <c r="R16" s="3">
        <v>4.5330000000000004</v>
      </c>
      <c r="S16" s="3">
        <v>-1.49</v>
      </c>
      <c r="T16" s="3">
        <v>8.67</v>
      </c>
      <c r="U16" s="3">
        <v>4.5370000000000008</v>
      </c>
      <c r="V16" s="3"/>
      <c r="W16" s="25">
        <v>0</v>
      </c>
      <c r="X16" s="25">
        <v>-21.233000000000001</v>
      </c>
      <c r="Y16" s="25">
        <v>-4.4020000000000001</v>
      </c>
      <c r="Z16" s="52">
        <v>11.454000000000001</v>
      </c>
      <c r="AA16" s="19"/>
      <c r="AB16" s="55"/>
      <c r="AD16" s="58"/>
    </row>
    <row r="17" spans="2:30" x14ac:dyDescent="0.3">
      <c r="B17" s="2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12"/>
      <c r="X17" s="46"/>
      <c r="Y17" s="12"/>
      <c r="Z17" s="13"/>
      <c r="AA17" s="55"/>
      <c r="AB17" s="55"/>
      <c r="AD17" s="60"/>
    </row>
    <row r="18" spans="2:30" x14ac:dyDescent="0.3">
      <c r="B18" s="24" t="s">
        <v>149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3"/>
      <c r="N18" s="3"/>
      <c r="O18" s="3"/>
      <c r="P18" s="3"/>
      <c r="Q18" s="3"/>
      <c r="R18" s="3"/>
      <c r="S18" s="3"/>
      <c r="T18" s="3"/>
      <c r="U18" s="3"/>
      <c r="V18" s="3"/>
      <c r="W18" s="12"/>
      <c r="X18" s="46"/>
      <c r="Y18" s="12"/>
      <c r="Z18" s="13"/>
      <c r="AA18" s="55"/>
      <c r="AB18" s="55"/>
      <c r="AD18" s="60"/>
    </row>
    <row r="19" spans="2:30" ht="14.5" x14ac:dyDescent="0.3">
      <c r="B19" s="22" t="s">
        <v>150</v>
      </c>
      <c r="C19" s="3">
        <v>7.514081</v>
      </c>
      <c r="D19" s="3">
        <v>-2.3385479999999998</v>
      </c>
      <c r="E19" s="3">
        <v>-6.9317519999999995</v>
      </c>
      <c r="F19" s="3">
        <v>-5.3755050000000004</v>
      </c>
      <c r="G19" s="3">
        <v>6.2687650000000001</v>
      </c>
      <c r="H19" s="3">
        <v>-2.9283220000000001</v>
      </c>
      <c r="I19" s="3">
        <v>-9.7364429999999995</v>
      </c>
      <c r="J19" s="3">
        <v>-1.8470000000000013</v>
      </c>
      <c r="K19" s="3">
        <v>6.8369999999999997</v>
      </c>
      <c r="L19" s="3">
        <v>-5.806</v>
      </c>
      <c r="M19" s="3">
        <v>-7.6919999999999993</v>
      </c>
      <c r="N19" s="3">
        <v>-7.7270000000000012</v>
      </c>
      <c r="O19" s="3">
        <v>10.048999999999999</v>
      </c>
      <c r="P19" s="3">
        <v>-5.9209999999999994</v>
      </c>
      <c r="Q19" s="3">
        <v>-8.7609999999999992</v>
      </c>
      <c r="R19" s="3">
        <v>-14.815000000000001</v>
      </c>
      <c r="S19" s="3">
        <v>10.933</v>
      </c>
      <c r="T19" s="3">
        <v>-5.569</v>
      </c>
      <c r="U19" s="3">
        <v>1.5090000000000003</v>
      </c>
      <c r="V19" s="3"/>
      <c r="W19" s="25">
        <v>-7.1317240000000002</v>
      </c>
      <c r="X19" s="25">
        <v>-8.2430000000000003</v>
      </c>
      <c r="Y19" s="25">
        <v>-14.388000000000002</v>
      </c>
      <c r="Z19" s="52">
        <v>-19.448</v>
      </c>
      <c r="AA19" s="19"/>
      <c r="AB19" s="55"/>
      <c r="AD19" s="60"/>
    </row>
    <row r="20" spans="2:30" x14ac:dyDescent="0.3">
      <c r="B20" s="22" t="s">
        <v>132</v>
      </c>
      <c r="C20" s="3">
        <v>0.246193</v>
      </c>
      <c r="D20" s="3">
        <v>0.16031200000000001</v>
      </c>
      <c r="E20" s="3">
        <v>-1.4019520000000001</v>
      </c>
      <c r="F20" s="3">
        <v>2.199274</v>
      </c>
      <c r="G20" s="3">
        <v>-0.37939699999999998</v>
      </c>
      <c r="H20" s="3">
        <v>-1.614152</v>
      </c>
      <c r="I20" s="3">
        <v>-8.7814510000000006</v>
      </c>
      <c r="J20" s="3">
        <v>4.8610000000000007</v>
      </c>
      <c r="K20" s="3">
        <v>0.20499999999999999</v>
      </c>
      <c r="L20" s="3">
        <v>1.2469999999999999</v>
      </c>
      <c r="M20" s="3">
        <v>-2.9379999999999997</v>
      </c>
      <c r="N20" s="3">
        <v>-0.62200000000000033</v>
      </c>
      <c r="O20" s="3">
        <v>3.5710000000000002</v>
      </c>
      <c r="P20" s="3">
        <v>0.86299999999999999</v>
      </c>
      <c r="Q20" s="3">
        <v>-2.7709999999999999</v>
      </c>
      <c r="R20" s="3">
        <v>-4.4359999999999999</v>
      </c>
      <c r="S20" s="3">
        <v>1.718</v>
      </c>
      <c r="T20" s="3">
        <v>3.3609999999999998</v>
      </c>
      <c r="U20" s="3">
        <v>-3.3119999999999998</v>
      </c>
      <c r="V20" s="3"/>
      <c r="W20" s="25">
        <v>1.203827</v>
      </c>
      <c r="X20" s="25">
        <v>-5.9139999999999997</v>
      </c>
      <c r="Y20" s="25">
        <v>-2.1080000000000001</v>
      </c>
      <c r="Z20" s="52">
        <v>-2.7729999999999997</v>
      </c>
      <c r="AA20" s="19"/>
      <c r="AB20" s="55"/>
      <c r="AD20" s="59"/>
    </row>
    <row r="21" spans="2:30" ht="14.5" x14ac:dyDescent="0.3">
      <c r="B21" s="22" t="s">
        <v>151</v>
      </c>
      <c r="C21" s="3">
        <v>-0.231049</v>
      </c>
      <c r="D21" s="3">
        <v>0.59705600000000025</v>
      </c>
      <c r="E21" s="3">
        <v>-0.235761000000001</v>
      </c>
      <c r="F21" s="3">
        <v>-5.1798746099999979</v>
      </c>
      <c r="G21" s="3">
        <v>-1.0136149999999999</v>
      </c>
      <c r="H21" s="3">
        <v>-1.8820870000000001</v>
      </c>
      <c r="I21" s="3">
        <v>-0.979298</v>
      </c>
      <c r="J21" s="3">
        <v>-5.0150000000000006</v>
      </c>
      <c r="K21" s="3">
        <v>0.32100000000000001</v>
      </c>
      <c r="L21" s="3">
        <v>-3.855</v>
      </c>
      <c r="M21" s="3">
        <v>-4.9019999999999992</v>
      </c>
      <c r="N21" s="3">
        <v>-1.1600000000000001</v>
      </c>
      <c r="O21" s="3">
        <v>2.9870000000000001</v>
      </c>
      <c r="P21" s="3">
        <v>-3.4159999999999999</v>
      </c>
      <c r="Q21" s="3">
        <v>-5.2079999999999984</v>
      </c>
      <c r="R21" s="3">
        <v>-2.050000000000002</v>
      </c>
      <c r="S21" s="3">
        <v>4.4470000000000001</v>
      </c>
      <c r="T21" s="3">
        <v>-0.95400000000000018</v>
      </c>
      <c r="U21" s="3">
        <v>-6.7729999999999997</v>
      </c>
      <c r="V21" s="3"/>
      <c r="W21" s="25">
        <v>-5.0496286099999983</v>
      </c>
      <c r="X21" s="25">
        <v>-8.89</v>
      </c>
      <c r="Y21" s="25">
        <v>-9.5960000000000001</v>
      </c>
      <c r="Z21" s="52">
        <v>-7.6870000000000012</v>
      </c>
      <c r="AA21" s="19"/>
      <c r="AB21" s="55"/>
      <c r="AD21" s="60"/>
    </row>
    <row r="22" spans="2:30" x14ac:dyDescent="0.3">
      <c r="B22" s="22" t="s">
        <v>152</v>
      </c>
      <c r="C22" s="3">
        <v>-9.0073170000000005</v>
      </c>
      <c r="D22" s="3">
        <v>2.1113189999999999</v>
      </c>
      <c r="E22" s="3">
        <v>5.2585769999999998</v>
      </c>
      <c r="F22" s="3">
        <v>3.029439</v>
      </c>
      <c r="G22" s="3">
        <v>-7.4192099999999996</v>
      </c>
      <c r="H22" s="3">
        <v>3.3617689999999998</v>
      </c>
      <c r="I22" s="3">
        <v>5.8934410000000002</v>
      </c>
      <c r="J22" s="3">
        <v>8.7899999999999991</v>
      </c>
      <c r="K22" s="3">
        <v>-11.725</v>
      </c>
      <c r="L22" s="3">
        <v>5.0709999999999997</v>
      </c>
      <c r="M22" s="3">
        <v>2.4269999999999996</v>
      </c>
      <c r="N22" s="3">
        <v>1.6740000000000004</v>
      </c>
      <c r="O22" s="3">
        <v>-12.827999999999999</v>
      </c>
      <c r="P22" s="3">
        <v>5.5519999999999996</v>
      </c>
      <c r="Q22" s="3">
        <v>1.9449999999999994</v>
      </c>
      <c r="R22" s="3">
        <v>5.94</v>
      </c>
      <c r="S22" s="3">
        <v>-14.292999999999999</v>
      </c>
      <c r="T22" s="3">
        <v>4.8359999999999985</v>
      </c>
      <c r="U22" s="3">
        <v>8.8590000000000018</v>
      </c>
      <c r="V22" s="3"/>
      <c r="W22" s="25">
        <v>1.3920179999999993</v>
      </c>
      <c r="X22" s="25">
        <v>10.625999999999999</v>
      </c>
      <c r="Y22" s="25">
        <v>-2.5529999999999999</v>
      </c>
      <c r="Z22" s="52">
        <v>0.60899999999999999</v>
      </c>
      <c r="AA22" s="19"/>
      <c r="AB22" s="55"/>
      <c r="AD22" s="60"/>
    </row>
    <row r="23" spans="2:30" x14ac:dyDescent="0.3">
      <c r="B23" s="22" t="s">
        <v>153</v>
      </c>
      <c r="C23" s="3">
        <v>-1.473465</v>
      </c>
      <c r="D23" s="3">
        <v>2.4376679999999999</v>
      </c>
      <c r="E23" s="3">
        <v>4.0007219999999997</v>
      </c>
      <c r="F23" s="3">
        <v>6.3465660000000002</v>
      </c>
      <c r="G23" s="3">
        <v>0.17905299999999999</v>
      </c>
      <c r="H23" s="3">
        <v>3.1189330000000002</v>
      </c>
      <c r="I23" s="3">
        <v>2.0790139999999995</v>
      </c>
      <c r="J23" s="3">
        <v>5.4279999999999999</v>
      </c>
      <c r="K23" s="3">
        <v>2.444</v>
      </c>
      <c r="L23" s="3">
        <v>0.27700000000000014</v>
      </c>
      <c r="M23" s="3">
        <v>5.9350000000000014</v>
      </c>
      <c r="N23" s="3">
        <v>11.718999999999998</v>
      </c>
      <c r="O23" s="3">
        <v>-2.62</v>
      </c>
      <c r="P23" s="3">
        <v>4.7650000000000006</v>
      </c>
      <c r="Q23" s="3">
        <v>7.1370000000000005</v>
      </c>
      <c r="R23" s="3">
        <v>17.585000000000001</v>
      </c>
      <c r="S23" s="3">
        <v>-4.1399999999999997</v>
      </c>
      <c r="T23" s="3">
        <v>4.5739999999999998</v>
      </c>
      <c r="U23" s="3">
        <v>11.41</v>
      </c>
      <c r="V23" s="3"/>
      <c r="W23" s="25">
        <v>11.311491</v>
      </c>
      <c r="X23" s="25">
        <v>10.805</v>
      </c>
      <c r="Y23" s="25">
        <v>20.375</v>
      </c>
      <c r="Z23" s="52">
        <v>26.867000000000001</v>
      </c>
      <c r="AA23" s="19"/>
      <c r="AB23" s="55"/>
      <c r="AD23" s="60"/>
    </row>
    <row r="24" spans="2:30" x14ac:dyDescent="0.3">
      <c r="B24" s="22" t="s">
        <v>154</v>
      </c>
      <c r="C24" s="3">
        <v>-0.10147299999999999</v>
      </c>
      <c r="D24" s="3">
        <v>-0.104542</v>
      </c>
      <c r="E24" s="3">
        <v>-0.10625800000000001</v>
      </c>
      <c r="F24" s="3">
        <v>-0.109045</v>
      </c>
      <c r="G24" s="3">
        <v>-4.2786999999999999E-2</v>
      </c>
      <c r="H24" s="3">
        <v>-4.4343E-2</v>
      </c>
      <c r="I24" s="3">
        <v>8.7129999999999999E-2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/>
      <c r="W24" s="25">
        <v>-0.42131800000000003</v>
      </c>
      <c r="X24" s="25">
        <v>0</v>
      </c>
      <c r="Y24" s="25">
        <v>0</v>
      </c>
      <c r="Z24" s="52">
        <v>0</v>
      </c>
      <c r="AA24" s="19"/>
      <c r="AB24" s="55"/>
      <c r="AD24" s="58"/>
    </row>
    <row r="25" spans="2:30" x14ac:dyDescent="0.3">
      <c r="B25" s="22"/>
      <c r="C25" s="3"/>
      <c r="D25" s="3"/>
      <c r="E25" s="3"/>
      <c r="F25" s="3"/>
      <c r="G25" s="3"/>
      <c r="H25" s="3"/>
      <c r="I25" s="3"/>
      <c r="J25" s="3"/>
      <c r="K25" s="3"/>
      <c r="L25" s="6"/>
      <c r="M25" s="6"/>
      <c r="N25" s="6"/>
      <c r="O25" s="3"/>
      <c r="P25" s="3"/>
      <c r="Q25" s="3"/>
      <c r="R25" s="3"/>
      <c r="S25" s="3"/>
      <c r="T25" s="3"/>
      <c r="U25" s="3"/>
      <c r="V25" s="3"/>
      <c r="W25" s="12"/>
      <c r="X25" s="12"/>
      <c r="Y25" s="12"/>
      <c r="Z25" s="13"/>
      <c r="AA25" s="55"/>
      <c r="AB25" s="55"/>
    </row>
    <row r="26" spans="2:30" x14ac:dyDescent="0.3">
      <c r="B26" s="15" t="s">
        <v>155</v>
      </c>
      <c r="C26" s="37">
        <v>-2.2579479999999958</v>
      </c>
      <c r="D26" s="37">
        <v>8.0274850000000004</v>
      </c>
      <c r="E26" s="37">
        <v>5.3614849999999947</v>
      </c>
      <c r="F26" s="37">
        <v>7.9890513900000091</v>
      </c>
      <c r="G26" s="37">
        <v>-4.2648790000000041</v>
      </c>
      <c r="H26" s="37">
        <v>2.3435540000000112</v>
      </c>
      <c r="I26" s="37">
        <v>-2.043674999999999</v>
      </c>
      <c r="J26" s="37">
        <v>8.9949999999999903</v>
      </c>
      <c r="K26" s="37">
        <v>-6.1230000000000002</v>
      </c>
      <c r="L26" s="37">
        <v>-0.47299999999999986</v>
      </c>
      <c r="M26" s="37">
        <v>-0.29700000000000149</v>
      </c>
      <c r="N26" s="37">
        <v>6.119000000000006</v>
      </c>
      <c r="O26" s="37">
        <v>2.919999999999999</v>
      </c>
      <c r="P26" s="37">
        <v>6.3360000000000065</v>
      </c>
      <c r="Q26" s="37">
        <v>4.0279999999999934</v>
      </c>
      <c r="R26" s="37">
        <v>21.409999999999997</v>
      </c>
      <c r="S26" s="37">
        <v>7.7560000000000011</v>
      </c>
      <c r="T26" s="37">
        <v>16.158000000000001</v>
      </c>
      <c r="U26" s="37">
        <v>32.22</v>
      </c>
      <c r="V26" s="3"/>
      <c r="W26" s="16">
        <v>19.120073390000009</v>
      </c>
      <c r="X26" s="16">
        <v>5.0300000000000029</v>
      </c>
      <c r="Y26" s="16">
        <v>-0.77399999999999736</v>
      </c>
      <c r="Z26" s="17">
        <v>34.693999999999996</v>
      </c>
      <c r="AA26" s="19"/>
      <c r="AB26" s="55"/>
      <c r="AC26" s="19"/>
      <c r="AD26" s="167"/>
    </row>
    <row r="27" spans="2:30" x14ac:dyDescent="0.3"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56"/>
      <c r="M27" s="25"/>
      <c r="N27" s="25"/>
      <c r="O27" s="25"/>
      <c r="P27" s="25"/>
      <c r="Q27" s="25"/>
      <c r="R27" s="25"/>
      <c r="S27" s="25"/>
      <c r="T27" s="25"/>
      <c r="U27" s="25"/>
      <c r="V27" s="3"/>
      <c r="W27" s="12"/>
      <c r="X27" s="12"/>
      <c r="Y27" s="12"/>
      <c r="Z27" s="13"/>
      <c r="AA27" s="55"/>
      <c r="AB27" s="25"/>
      <c r="AC27" s="19"/>
    </row>
    <row r="28" spans="2:30" x14ac:dyDescent="0.3">
      <c r="B28" s="24" t="s">
        <v>156</v>
      </c>
      <c r="C28" s="6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8"/>
      <c r="Z28" s="21"/>
    </row>
    <row r="29" spans="2:30" ht="14.5" x14ac:dyDescent="0.3">
      <c r="B29" s="22" t="s">
        <v>157</v>
      </c>
      <c r="C29" s="3">
        <v>0.70459400000000005</v>
      </c>
      <c r="D29" s="3">
        <v>0.32935900000000001</v>
      </c>
      <c r="E29" s="3">
        <v>0.43190400000000001</v>
      </c>
      <c r="F29" s="3">
        <v>0.92516100000000001</v>
      </c>
      <c r="G29" s="3">
        <v>0</v>
      </c>
      <c r="H29" s="3">
        <v>0</v>
      </c>
      <c r="I29" s="3">
        <v>0</v>
      </c>
      <c r="J29" s="3">
        <v>0</v>
      </c>
      <c r="K29" s="3">
        <v>0.86099999999999999</v>
      </c>
      <c r="L29" s="3">
        <v>0.23199999999999998</v>
      </c>
      <c r="M29" s="3">
        <v>179.744</v>
      </c>
      <c r="N29" s="3">
        <v>2.717000000000013</v>
      </c>
      <c r="O29" s="3">
        <v>0</v>
      </c>
      <c r="P29" s="3">
        <v>0.56599999999999995</v>
      </c>
      <c r="Q29" s="3">
        <v>0.72600000000000009</v>
      </c>
      <c r="R29" s="3">
        <v>1.3280000000000003</v>
      </c>
      <c r="S29" s="3">
        <v>0.24</v>
      </c>
      <c r="T29" s="3">
        <v>0.95300000000000007</v>
      </c>
      <c r="U29" s="3">
        <v>4.1679999999999993</v>
      </c>
      <c r="V29" s="38"/>
      <c r="W29" s="25">
        <v>2.3910180000000003</v>
      </c>
      <c r="X29" s="25">
        <v>0</v>
      </c>
      <c r="Y29" s="25">
        <v>183.554</v>
      </c>
      <c r="Z29" s="52">
        <v>2.62</v>
      </c>
      <c r="AA29" s="19"/>
    </row>
    <row r="30" spans="2:30" ht="14.5" x14ac:dyDescent="0.3">
      <c r="B30" s="22" t="s">
        <v>158</v>
      </c>
      <c r="C30" s="3">
        <v>0</v>
      </c>
      <c r="D30" s="3">
        <v>0</v>
      </c>
      <c r="E30" s="3">
        <v>0</v>
      </c>
      <c r="F30" s="3">
        <v>0</v>
      </c>
      <c r="G30" s="3">
        <v>-0.26813399999999998</v>
      </c>
      <c r="H30" s="3">
        <v>-0.15471599999999999</v>
      </c>
      <c r="I30" s="3">
        <v>-0.21515000000000006</v>
      </c>
      <c r="J30" s="3">
        <v>-0.27800000000000002</v>
      </c>
      <c r="K30" s="3">
        <v>-179.89</v>
      </c>
      <c r="L30" s="3">
        <v>-0.15100000000001046</v>
      </c>
      <c r="M30" s="3">
        <v>-0.45400000000000773</v>
      </c>
      <c r="N30" s="3">
        <v>-0.47399999999998954</v>
      </c>
      <c r="O30" s="3">
        <v>-7.3999999999999996E-2</v>
      </c>
      <c r="P30" s="3">
        <v>-0.98099999999999998</v>
      </c>
      <c r="Q30" s="3">
        <v>-0.99499999999999977</v>
      </c>
      <c r="R30" s="3">
        <v>-1.4470000000000003</v>
      </c>
      <c r="S30" s="3">
        <v>-0.38900000000000001</v>
      </c>
      <c r="T30" s="3">
        <v>-1.016</v>
      </c>
      <c r="U30" s="3">
        <v>-0.44500000000000006</v>
      </c>
      <c r="V30" s="38"/>
      <c r="W30" s="25">
        <v>0</v>
      </c>
      <c r="X30" s="25">
        <v>-0.91600000000000004</v>
      </c>
      <c r="Y30" s="25">
        <v>-180.96899999999999</v>
      </c>
      <c r="Z30" s="52">
        <v>-3.4969999999999999</v>
      </c>
      <c r="AA30" s="19"/>
    </row>
    <row r="31" spans="2:30" x14ac:dyDescent="0.3">
      <c r="B31" s="22" t="s">
        <v>159</v>
      </c>
      <c r="C31" s="3">
        <v>-0.107199</v>
      </c>
      <c r="D31" s="3">
        <v>-6.1691999999999997E-2</v>
      </c>
      <c r="E31" s="3">
        <v>-0.144899</v>
      </c>
      <c r="F31" s="3">
        <v>-0.7092099999999999</v>
      </c>
      <c r="G31" s="3">
        <v>-0.26622099999999999</v>
      </c>
      <c r="H31" s="3">
        <v>-0.63094300000000003</v>
      </c>
      <c r="I31" s="3">
        <v>-0.54783599999999999</v>
      </c>
      <c r="J31" s="3">
        <v>-1.0159999999999998</v>
      </c>
      <c r="K31" s="3">
        <v>-0.96899999999999997</v>
      </c>
      <c r="L31" s="3">
        <v>-1.2650000000000001</v>
      </c>
      <c r="M31" s="3">
        <v>-1.1859999999999999</v>
      </c>
      <c r="N31" s="3">
        <v>-0.43300000000000027</v>
      </c>
      <c r="O31" s="3">
        <v>-0.22500000000000001</v>
      </c>
      <c r="P31" s="3">
        <v>-0.56400000000000006</v>
      </c>
      <c r="Q31" s="3">
        <v>-0.68899999999999983</v>
      </c>
      <c r="R31" s="3">
        <v>-0.60900000000000032</v>
      </c>
      <c r="S31" s="3">
        <v>-0.502</v>
      </c>
      <c r="T31" s="3">
        <v>-0.39400000000000002</v>
      </c>
      <c r="U31" s="3">
        <v>-1.4069999999999998</v>
      </c>
      <c r="V31" s="38"/>
      <c r="W31" s="25">
        <v>-1.0229999999999999</v>
      </c>
      <c r="X31" s="25">
        <v>-2.4609999999999999</v>
      </c>
      <c r="Y31" s="25">
        <v>-3.8530000000000002</v>
      </c>
      <c r="Z31" s="52">
        <v>-2.0870000000000002</v>
      </c>
      <c r="AA31" s="19"/>
    </row>
    <row r="32" spans="2:30" x14ac:dyDescent="0.3">
      <c r="B32" s="22" t="s">
        <v>160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-1.63129346</v>
      </c>
      <c r="I32" s="3">
        <v>1.63129346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8"/>
      <c r="W32" s="25">
        <v>0</v>
      </c>
      <c r="X32" s="25">
        <v>0</v>
      </c>
      <c r="Y32" s="25">
        <v>0</v>
      </c>
      <c r="Z32" s="52">
        <v>0</v>
      </c>
      <c r="AA32" s="157"/>
    </row>
    <row r="33" spans="2:27" x14ac:dyDescent="0.3">
      <c r="B33" s="22" t="s">
        <v>161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-1.4730000000000001</v>
      </c>
      <c r="L33" s="3">
        <v>-0.74899999999999989</v>
      </c>
      <c r="M33" s="3">
        <v>-16.352000000000004</v>
      </c>
      <c r="N33" s="3">
        <v>2.000000000005997E-3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-0.13</v>
      </c>
      <c r="V33" s="38"/>
      <c r="W33" s="25">
        <v>0</v>
      </c>
      <c r="X33" s="25">
        <v>0</v>
      </c>
      <c r="Y33" s="25">
        <v>-18.571999999999999</v>
      </c>
      <c r="Z33" s="52">
        <v>0</v>
      </c>
      <c r="AA33" s="19"/>
    </row>
    <row r="34" spans="2:27" x14ac:dyDescent="0.3">
      <c r="B34" s="22" t="s">
        <v>267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-0.25</v>
      </c>
      <c r="P34" s="3">
        <v>-0.25</v>
      </c>
      <c r="Q34" s="3">
        <v>-0.5</v>
      </c>
      <c r="R34" s="3">
        <v>-0.25</v>
      </c>
      <c r="S34" s="3">
        <v>-0.5</v>
      </c>
      <c r="T34" s="3">
        <v>-0.25</v>
      </c>
      <c r="U34" s="3">
        <v>-0.75</v>
      </c>
      <c r="V34" s="38"/>
      <c r="W34" s="25">
        <v>0</v>
      </c>
      <c r="X34" s="25">
        <v>0</v>
      </c>
      <c r="Y34" s="25">
        <v>0</v>
      </c>
      <c r="Z34" s="52">
        <v>-1.25</v>
      </c>
      <c r="AA34" s="19"/>
    </row>
    <row r="35" spans="2:27" x14ac:dyDescent="0.3">
      <c r="B35" s="22" t="s">
        <v>162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-1.1739999999999999</v>
      </c>
      <c r="M35" s="3">
        <v>8.999999999999897E-3</v>
      </c>
      <c r="N35" s="3">
        <v>-0.44700000000000006</v>
      </c>
      <c r="O35" s="3">
        <v>-0.25900000000000001</v>
      </c>
      <c r="P35" s="3">
        <v>-0.38500000000000001</v>
      </c>
      <c r="Q35" s="3">
        <v>-0.34399999999999997</v>
      </c>
      <c r="R35" s="3">
        <v>-0.44599999999999984</v>
      </c>
      <c r="S35" s="3">
        <v>-0.39100000000000001</v>
      </c>
      <c r="T35" s="3">
        <v>-0.33799999999999997</v>
      </c>
      <c r="U35" s="3">
        <v>-0.21799999999999997</v>
      </c>
      <c r="V35" s="38"/>
      <c r="W35" s="25">
        <v>0</v>
      </c>
      <c r="X35" s="25">
        <v>0</v>
      </c>
      <c r="Y35" s="25">
        <v>-1.6120000000000001</v>
      </c>
      <c r="Z35" s="52">
        <v>-1.4339999999999997</v>
      </c>
      <c r="AA35" s="19"/>
    </row>
    <row r="36" spans="2:27" x14ac:dyDescent="0.3"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8"/>
      <c r="X36" s="26"/>
      <c r="Y36" s="26"/>
      <c r="Z36" s="61"/>
    </row>
    <row r="37" spans="2:27" x14ac:dyDescent="0.3">
      <c r="B37" s="15" t="s">
        <v>163</v>
      </c>
      <c r="C37" s="37">
        <v>0.59739500000000001</v>
      </c>
      <c r="D37" s="37">
        <v>0.26766699999999999</v>
      </c>
      <c r="E37" s="37">
        <v>0.28700500000000001</v>
      </c>
      <c r="F37" s="37">
        <v>0.21595100000000012</v>
      </c>
      <c r="G37" s="37">
        <v>-0.53435499999999991</v>
      </c>
      <c r="H37" s="37">
        <v>-2.4169524600000001</v>
      </c>
      <c r="I37" s="37">
        <v>0.86830745999999992</v>
      </c>
      <c r="J37" s="37">
        <v>-1.2939999999999998</v>
      </c>
      <c r="K37" s="37">
        <v>-181.471</v>
      </c>
      <c r="L37" s="37">
        <v>-3.1070000000000104</v>
      </c>
      <c r="M37" s="37">
        <v>161.76099999999997</v>
      </c>
      <c r="N37" s="37">
        <v>1.3650000000000291</v>
      </c>
      <c r="O37" s="37">
        <v>-0.80799999999999994</v>
      </c>
      <c r="P37" s="37">
        <v>-1.6140000000000001</v>
      </c>
      <c r="Q37" s="37">
        <v>-1.8019999999999996</v>
      </c>
      <c r="R37" s="37">
        <v>-1.4240000000000002</v>
      </c>
      <c r="S37" s="37">
        <v>-1.542</v>
      </c>
      <c r="T37" s="37">
        <v>-1.0449999999999999</v>
      </c>
      <c r="U37" s="37">
        <v>1.2179999999999991</v>
      </c>
      <c r="V37" s="3"/>
      <c r="W37" s="16">
        <v>1.3680180000000004</v>
      </c>
      <c r="X37" s="16">
        <v>-3.3769999999999998</v>
      </c>
      <c r="Y37" s="16">
        <v>-21.451999999999991</v>
      </c>
      <c r="Z37" s="17">
        <v>-5.6479999999999997</v>
      </c>
      <c r="AA37" s="19"/>
    </row>
    <row r="38" spans="2:27" x14ac:dyDescent="0.3"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8"/>
      <c r="Y38" s="26"/>
      <c r="Z38" s="61"/>
    </row>
    <row r="39" spans="2:27" x14ac:dyDescent="0.3">
      <c r="B39" s="24" t="s">
        <v>164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8"/>
      <c r="Y39" s="26"/>
      <c r="Z39" s="61"/>
    </row>
    <row r="40" spans="2:27" x14ac:dyDescent="0.3">
      <c r="B40" s="22" t="s">
        <v>165</v>
      </c>
      <c r="C40" s="3">
        <v>-1.6338999999999999E-2</v>
      </c>
      <c r="D40" s="3">
        <v>-1.6195000000000001E-2</v>
      </c>
      <c r="E40" s="3">
        <v>-9.8440000000000003E-3</v>
      </c>
      <c r="F40" s="3">
        <v>-6.6660000000000001E-3</v>
      </c>
      <c r="G40" s="3">
        <v>-6.8490000000000001E-3</v>
      </c>
      <c r="H40" s="3">
        <v>-6.94E-3</v>
      </c>
      <c r="I40" s="3">
        <v>-6.2110000000000004E-3</v>
      </c>
      <c r="J40" s="3">
        <v>-5.000000000000001E-3</v>
      </c>
      <c r="K40" s="3">
        <v>-5.0000000000000001E-3</v>
      </c>
      <c r="L40" s="3">
        <v>-5.9999999999999993E-3</v>
      </c>
      <c r="M40" s="3">
        <v>-1.2E-2</v>
      </c>
      <c r="N40" s="3">
        <v>-1.6E-2</v>
      </c>
      <c r="O40" s="3">
        <v>-0.01</v>
      </c>
      <c r="P40" s="3">
        <v>-0.01</v>
      </c>
      <c r="Q40" s="3">
        <v>-9.9999999999999967E-3</v>
      </c>
      <c r="R40" s="3">
        <v>-3.4000000000000002E-2</v>
      </c>
      <c r="S40" s="3">
        <v>-2E-3</v>
      </c>
      <c r="T40" s="3">
        <v>-1E-3</v>
      </c>
      <c r="U40" s="3">
        <v>-3.0000000000000001E-3</v>
      </c>
      <c r="V40" s="38"/>
      <c r="W40" s="25">
        <v>-4.9043999999999997E-2</v>
      </c>
      <c r="X40" s="25">
        <v>-2.5000000000000001E-2</v>
      </c>
      <c r="Y40" s="25">
        <v>-3.9E-2</v>
      </c>
      <c r="Z40" s="52">
        <v>-6.4000000000000001E-2</v>
      </c>
      <c r="AA40" s="19"/>
    </row>
    <row r="41" spans="2:27" x14ac:dyDescent="0.3">
      <c r="B41" s="22" t="s">
        <v>166</v>
      </c>
      <c r="C41" s="3">
        <v>0</v>
      </c>
      <c r="D41" s="3">
        <v>-0.12</v>
      </c>
      <c r="E41" s="3">
        <v>-0.18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-0.13600000000000001</v>
      </c>
      <c r="S41" s="3">
        <v>0</v>
      </c>
      <c r="T41" s="3">
        <v>0</v>
      </c>
      <c r="U41" s="3">
        <v>0</v>
      </c>
      <c r="V41" s="38"/>
      <c r="W41" s="25">
        <v>-0.3</v>
      </c>
      <c r="X41" s="25">
        <v>0</v>
      </c>
      <c r="Y41" s="25">
        <v>0</v>
      </c>
      <c r="Z41" s="52">
        <v>-0.13600000000000001</v>
      </c>
      <c r="AA41" s="19"/>
    </row>
    <row r="42" spans="2:27" x14ac:dyDescent="0.3">
      <c r="B42" s="22" t="s">
        <v>167</v>
      </c>
      <c r="C42" s="3">
        <v>0</v>
      </c>
      <c r="D42" s="3">
        <v>0</v>
      </c>
      <c r="E42" s="3">
        <v>-33.712018999999998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8"/>
      <c r="W42" s="25">
        <v>-33.712018999999998</v>
      </c>
      <c r="X42" s="25">
        <v>0</v>
      </c>
      <c r="Y42" s="25">
        <v>0</v>
      </c>
      <c r="Z42" s="52">
        <v>0</v>
      </c>
      <c r="AA42" s="19"/>
    </row>
    <row r="43" spans="2:27" x14ac:dyDescent="0.3">
      <c r="B43" s="22" t="s">
        <v>168</v>
      </c>
      <c r="C43" s="3">
        <v>0</v>
      </c>
      <c r="D43" s="3">
        <v>0</v>
      </c>
      <c r="E43" s="3">
        <v>-0.10079239999999991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8"/>
      <c r="W43" s="25">
        <v>-0.10079239999999991</v>
      </c>
      <c r="X43" s="25">
        <v>0</v>
      </c>
      <c r="Y43" s="25">
        <v>0</v>
      </c>
      <c r="Z43" s="52">
        <v>0</v>
      </c>
      <c r="AA43" s="19"/>
    </row>
    <row r="44" spans="2:27" x14ac:dyDescent="0.3">
      <c r="B44" s="22" t="s">
        <v>169</v>
      </c>
      <c r="C44" s="3">
        <v>0</v>
      </c>
      <c r="D44" s="3">
        <v>7</v>
      </c>
      <c r="E44" s="3">
        <v>49.854411390000003</v>
      </c>
      <c r="F44" s="3">
        <v>1.9156016099999995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8"/>
      <c r="W44" s="25">
        <v>58.770013000000006</v>
      </c>
      <c r="X44" s="25">
        <v>0</v>
      </c>
      <c r="Y44" s="25">
        <v>0</v>
      </c>
      <c r="Z44" s="52">
        <v>0</v>
      </c>
    </row>
    <row r="45" spans="2:27" x14ac:dyDescent="0.3">
      <c r="B45" s="22" t="s">
        <v>170</v>
      </c>
      <c r="C45" s="3">
        <v>0</v>
      </c>
      <c r="D45" s="3">
        <v>0</v>
      </c>
      <c r="E45" s="3">
        <v>0</v>
      </c>
      <c r="F45" s="3">
        <v>0.28389599999999998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8"/>
      <c r="W45" s="25">
        <v>0.28389599999999998</v>
      </c>
      <c r="X45" s="25">
        <v>0</v>
      </c>
      <c r="Y45" s="25">
        <v>0</v>
      </c>
      <c r="Z45" s="52">
        <v>0</v>
      </c>
    </row>
    <row r="46" spans="2:27" x14ac:dyDescent="0.3">
      <c r="B46" s="22" t="s">
        <v>171</v>
      </c>
      <c r="C46" s="3">
        <v>0</v>
      </c>
      <c r="D46" s="3">
        <v>0</v>
      </c>
      <c r="E46" s="3">
        <v>0</v>
      </c>
      <c r="F46" s="3">
        <v>-2.0894689999999998</v>
      </c>
      <c r="G46" s="3">
        <v>-1.2550399999999999</v>
      </c>
      <c r="H46" s="3">
        <v>-0.61728762999999987</v>
      </c>
      <c r="I46" s="3">
        <v>-1.1256723700000004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8"/>
      <c r="W46" s="25">
        <v>-2.0894689999999998</v>
      </c>
      <c r="X46" s="25">
        <v>-2.9980000000000002</v>
      </c>
      <c r="Y46" s="25">
        <v>0</v>
      </c>
      <c r="Z46" s="52">
        <v>0</v>
      </c>
    </row>
    <row r="47" spans="2:27" x14ac:dyDescent="0.3">
      <c r="B47" s="22" t="s">
        <v>172</v>
      </c>
      <c r="C47" s="3">
        <v>0</v>
      </c>
      <c r="D47" s="3">
        <v>1.4666E-2</v>
      </c>
      <c r="E47" s="3">
        <v>3.8849000000000002E-2</v>
      </c>
      <c r="F47" s="3">
        <v>0.55877500000000002</v>
      </c>
      <c r="G47" s="3">
        <v>1.1254249999999999</v>
      </c>
      <c r="H47" s="3">
        <v>2.1526730000000001</v>
      </c>
      <c r="I47" s="3">
        <v>1.2769019999999998</v>
      </c>
      <c r="J47" s="3">
        <v>1.0110000000000001</v>
      </c>
      <c r="K47" s="3">
        <v>1.036</v>
      </c>
      <c r="L47" s="3">
        <v>0.68300000000000005</v>
      </c>
      <c r="M47" s="3">
        <v>9.7999999999999865E-2</v>
      </c>
      <c r="N47" s="3">
        <v>1.0010000000000001</v>
      </c>
      <c r="O47" s="3">
        <v>1.131</v>
      </c>
      <c r="P47" s="3">
        <v>2.109</v>
      </c>
      <c r="Q47" s="3">
        <v>0.625</v>
      </c>
      <c r="R47" s="3">
        <v>1.704</v>
      </c>
      <c r="S47" s="3">
        <v>0.78400000000000003</v>
      </c>
      <c r="T47" s="3">
        <v>2.5499999999999998</v>
      </c>
      <c r="U47" s="3">
        <v>0.27900000000000014</v>
      </c>
      <c r="V47" s="38"/>
      <c r="W47" s="25">
        <v>0.61229</v>
      </c>
      <c r="X47" s="25">
        <v>5.5659999999999998</v>
      </c>
      <c r="Y47" s="25">
        <v>2.8180000000000001</v>
      </c>
      <c r="Z47" s="52">
        <v>5.569</v>
      </c>
    </row>
    <row r="48" spans="2:27" x14ac:dyDescent="0.3">
      <c r="B48" s="22" t="s">
        <v>173</v>
      </c>
      <c r="C48" s="3">
        <v>0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-7.53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8"/>
      <c r="W48" s="25">
        <v>0</v>
      </c>
      <c r="X48" s="25">
        <v>-7.53</v>
      </c>
      <c r="Y48" s="25">
        <v>0</v>
      </c>
      <c r="Z48" s="52">
        <v>0</v>
      </c>
    </row>
    <row r="49" spans="2:27" x14ac:dyDescent="0.3">
      <c r="B49" s="22" t="s">
        <v>174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-1.631</v>
      </c>
      <c r="J49" s="3">
        <v>3.0000000000001137E-3</v>
      </c>
      <c r="K49" s="3">
        <v>-0.74399999999999999</v>
      </c>
      <c r="L49" s="3">
        <v>-9.298</v>
      </c>
      <c r="M49" s="3">
        <v>-9.5119999999999987</v>
      </c>
      <c r="N49" s="3">
        <v>-0.37300000000000111</v>
      </c>
      <c r="O49" s="3">
        <v>-1.8109999999999999</v>
      </c>
      <c r="P49" s="3">
        <v>-15.193000000000001</v>
      </c>
      <c r="Q49" s="3">
        <v>-16.639999999999997</v>
      </c>
      <c r="R49" s="3">
        <v>-5.392000000000003</v>
      </c>
      <c r="S49" s="3">
        <v>-13.743</v>
      </c>
      <c r="T49" s="3">
        <v>-5.4079999999999995</v>
      </c>
      <c r="U49" s="3">
        <v>-2.552999999999999</v>
      </c>
      <c r="V49" s="38"/>
      <c r="W49" s="25">
        <v>0</v>
      </c>
      <c r="X49" s="25">
        <v>-1.6279999999999999</v>
      </c>
      <c r="Y49" s="25">
        <v>-19.927</v>
      </c>
      <c r="Z49" s="52">
        <v>-39.036000000000001</v>
      </c>
    </row>
    <row r="50" spans="2:27" x14ac:dyDescent="0.3">
      <c r="B50" s="22" t="s">
        <v>175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441.57299999999998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8"/>
      <c r="W50" s="25">
        <v>0</v>
      </c>
      <c r="X50" s="25">
        <v>441.57299999999998</v>
      </c>
      <c r="Y50" s="25">
        <v>0</v>
      </c>
      <c r="Z50" s="52">
        <v>0</v>
      </c>
    </row>
    <row r="51" spans="2:27" x14ac:dyDescent="0.3">
      <c r="B51" s="22" t="s">
        <v>176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-130.92500000000001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8"/>
      <c r="W51" s="25">
        <v>0</v>
      </c>
      <c r="X51" s="25">
        <v>-130.92500000000001</v>
      </c>
      <c r="Y51" s="25">
        <v>0</v>
      </c>
      <c r="Z51" s="52">
        <v>0</v>
      </c>
    </row>
    <row r="52" spans="2:27" x14ac:dyDescent="0.3">
      <c r="B52" s="22" t="s">
        <v>177</v>
      </c>
      <c r="C52" s="3">
        <v>0</v>
      </c>
      <c r="D52" s="3">
        <v>0</v>
      </c>
      <c r="E52" s="3">
        <v>0</v>
      </c>
      <c r="F52" s="3">
        <v>7.5052399999999997</v>
      </c>
      <c r="G52" s="3">
        <v>0.75305200000000005</v>
      </c>
      <c r="H52" s="3">
        <v>0</v>
      </c>
      <c r="I52" s="3">
        <v>-106.92205199999999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8"/>
      <c r="W52" s="25">
        <v>7.5052399999999997</v>
      </c>
      <c r="X52" s="25">
        <v>-106.169</v>
      </c>
      <c r="Y52" s="25">
        <v>0</v>
      </c>
      <c r="Z52" s="52">
        <v>0</v>
      </c>
    </row>
    <row r="53" spans="2:27" x14ac:dyDescent="0.3">
      <c r="B53" s="22" t="s">
        <v>178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0.753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8"/>
      <c r="W53" s="25">
        <v>0</v>
      </c>
      <c r="X53" s="25">
        <v>0.753</v>
      </c>
      <c r="Y53" s="25">
        <v>0</v>
      </c>
      <c r="Z53" s="52">
        <v>0</v>
      </c>
    </row>
    <row r="54" spans="2:27" x14ac:dyDescent="0.3">
      <c r="B54" s="22" t="s">
        <v>179</v>
      </c>
      <c r="C54" s="3">
        <v>0</v>
      </c>
      <c r="D54" s="3">
        <v>0</v>
      </c>
      <c r="E54" s="3">
        <v>0</v>
      </c>
      <c r="F54" s="3">
        <v>4.6391549999999997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8"/>
      <c r="W54" s="25">
        <v>4.6391549999999997</v>
      </c>
      <c r="X54" s="25">
        <v>0</v>
      </c>
      <c r="Y54" s="25">
        <v>0</v>
      </c>
      <c r="Z54" s="52">
        <v>0</v>
      </c>
    </row>
    <row r="55" spans="2:27" x14ac:dyDescent="0.3">
      <c r="B55" s="22" t="s">
        <v>180</v>
      </c>
      <c r="C55" s="3">
        <v>0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-6.13</v>
      </c>
      <c r="V55" s="38"/>
      <c r="W55" s="25">
        <v>0</v>
      </c>
      <c r="X55" s="25">
        <v>0</v>
      </c>
      <c r="Y55" s="25">
        <v>0</v>
      </c>
      <c r="Z55" s="52">
        <v>0</v>
      </c>
    </row>
    <row r="56" spans="2:27" x14ac:dyDescent="0.3">
      <c r="B56" s="22" t="s">
        <v>181</v>
      </c>
      <c r="C56" s="3">
        <v>0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-3.9910000000000001</v>
      </c>
      <c r="V56" s="38"/>
      <c r="W56" s="25">
        <v>0</v>
      </c>
      <c r="X56" s="25">
        <v>0</v>
      </c>
      <c r="Y56" s="25">
        <v>0</v>
      </c>
      <c r="Z56" s="52">
        <v>0</v>
      </c>
    </row>
    <row r="57" spans="2:27" x14ac:dyDescent="0.3"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8"/>
      <c r="Y57" s="11"/>
      <c r="Z57" s="45"/>
    </row>
    <row r="58" spans="2:27" x14ac:dyDescent="0.3">
      <c r="B58" s="15" t="s">
        <v>182</v>
      </c>
      <c r="C58" s="37">
        <v>-1.6338999999999999E-2</v>
      </c>
      <c r="D58" s="37">
        <v>6.8784710000000002</v>
      </c>
      <c r="E58" s="37">
        <v>15.890604990000002</v>
      </c>
      <c r="F58" s="37">
        <v>12.806532609999998</v>
      </c>
      <c r="G58" s="37">
        <v>0.61658799999999991</v>
      </c>
      <c r="H58" s="37">
        <v>1.5284453700000002</v>
      </c>
      <c r="I58" s="37">
        <v>195.46296662999993</v>
      </c>
      <c r="J58" s="37">
        <v>1.0090000000000003</v>
      </c>
      <c r="K58" s="37">
        <v>0.28700000000000014</v>
      </c>
      <c r="L58" s="37">
        <v>-8.6210000000000004</v>
      </c>
      <c r="M58" s="37">
        <v>-9.4259999999999984</v>
      </c>
      <c r="N58" s="37">
        <v>0.61199999999999899</v>
      </c>
      <c r="O58" s="37">
        <v>-0.69</v>
      </c>
      <c r="P58" s="37">
        <v>-13.094000000000001</v>
      </c>
      <c r="Q58" s="37">
        <v>-16.024999999999999</v>
      </c>
      <c r="R58" s="37">
        <v>-3.8580000000000032</v>
      </c>
      <c r="S58" s="37">
        <v>-12.961</v>
      </c>
      <c r="T58" s="37">
        <v>-2.8589999999999995</v>
      </c>
      <c r="U58" s="37">
        <v>-12.397999999999998</v>
      </c>
      <c r="V58" s="3"/>
      <c r="W58" s="16">
        <v>35.559269600000007</v>
      </c>
      <c r="X58" s="16">
        <v>198.61699999999996</v>
      </c>
      <c r="Y58" s="16">
        <v>-17.148</v>
      </c>
      <c r="Z58" s="17">
        <v>-33.667000000000002</v>
      </c>
      <c r="AA58" s="19"/>
    </row>
    <row r="59" spans="2:27" x14ac:dyDescent="0.3"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8"/>
      <c r="Y59" s="11"/>
      <c r="Z59" s="45"/>
    </row>
    <row r="60" spans="2:27" x14ac:dyDescent="0.3">
      <c r="B60" s="14" t="s">
        <v>183</v>
      </c>
      <c r="C60" s="3">
        <v>-0.52510299999999999</v>
      </c>
      <c r="D60" s="3">
        <v>0.24087600000000001</v>
      </c>
      <c r="E60" s="3">
        <v>-4.4829000000000001E-2</v>
      </c>
      <c r="F60" s="3">
        <v>1.2315419999999999</v>
      </c>
      <c r="G60" s="3">
        <v>-0.36553000000000002</v>
      </c>
      <c r="H60" s="3">
        <v>0.318359</v>
      </c>
      <c r="I60" s="3">
        <v>7.9170999999999991E-2</v>
      </c>
      <c r="J60" s="3">
        <v>-1.1970000000000001</v>
      </c>
      <c r="K60" s="3">
        <v>-2.1459999999999999</v>
      </c>
      <c r="L60" s="3">
        <v>-1.5009999999999999</v>
      </c>
      <c r="M60" s="3">
        <v>0.68099999999999961</v>
      </c>
      <c r="N60" s="3">
        <v>1.3110000000000002</v>
      </c>
      <c r="O60" s="3">
        <v>0.217</v>
      </c>
      <c r="P60" s="3">
        <v>-0.74099999999999999</v>
      </c>
      <c r="Q60" s="3">
        <v>-0.129</v>
      </c>
      <c r="R60" s="3">
        <v>1.2479999999999998</v>
      </c>
      <c r="S60" s="3">
        <v>-0.92600000000000005</v>
      </c>
      <c r="T60" s="3">
        <v>-0.745</v>
      </c>
      <c r="U60" s="3">
        <v>1.7650000000000001</v>
      </c>
      <c r="V60" s="38"/>
      <c r="W60" s="25">
        <v>0.9024859999999999</v>
      </c>
      <c r="X60" s="25">
        <v>-1.165</v>
      </c>
      <c r="Y60" s="25">
        <v>-1.655</v>
      </c>
      <c r="Z60" s="52">
        <v>0.59499999999999975</v>
      </c>
    </row>
    <row r="61" spans="2:27" x14ac:dyDescent="0.3"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8"/>
      <c r="Y61" s="11"/>
      <c r="Z61" s="45"/>
    </row>
    <row r="62" spans="2:27" x14ac:dyDescent="0.3">
      <c r="B62" s="14" t="s">
        <v>184</v>
      </c>
      <c r="C62" s="3">
        <v>-2.2019949999999957</v>
      </c>
      <c r="D62" s="3">
        <v>15.414498999999999</v>
      </c>
      <c r="E62" s="3">
        <v>21.494265989999995</v>
      </c>
      <c r="F62" s="3">
        <v>22.24307700000001</v>
      </c>
      <c r="G62" s="3">
        <v>-4.5481760000000033</v>
      </c>
      <c r="H62" s="3">
        <v>1.7734059100000115</v>
      </c>
      <c r="I62" s="3">
        <v>194.36677008999993</v>
      </c>
      <c r="J62" s="3">
        <v>7.5129999999999901</v>
      </c>
      <c r="K62" s="3">
        <v>-189.45299999999997</v>
      </c>
      <c r="L62" s="3">
        <v>-13.702000000000011</v>
      </c>
      <c r="M62" s="3">
        <v>152.71899999999999</v>
      </c>
      <c r="N62" s="3">
        <v>9.4070000000000338</v>
      </c>
      <c r="O62" s="3">
        <v>1.6389999999999993</v>
      </c>
      <c r="P62" s="3">
        <v>-9.1129999999999942</v>
      </c>
      <c r="Q62" s="3">
        <v>-13.928000000000004</v>
      </c>
      <c r="R62" s="3">
        <v>17.375999999999994</v>
      </c>
      <c r="S62" s="3">
        <v>-7.6729999999999992</v>
      </c>
      <c r="T62" s="3">
        <v>11.509000000000002</v>
      </c>
      <c r="U62" s="3">
        <v>22.805</v>
      </c>
      <c r="V62" s="38"/>
      <c r="W62" s="12">
        <v>56.949846990000019</v>
      </c>
      <c r="X62" s="12">
        <v>199.10499999999996</v>
      </c>
      <c r="Y62" s="12">
        <v>-41.028999999999989</v>
      </c>
      <c r="Z62" s="13">
        <v>-4.026000000000006</v>
      </c>
      <c r="AA62" s="19"/>
    </row>
    <row r="63" spans="2:27" x14ac:dyDescent="0.3">
      <c r="B63" s="47" t="s">
        <v>185</v>
      </c>
      <c r="C63" s="48">
        <v>12.162000000000001</v>
      </c>
      <c r="D63" s="48">
        <v>9.960005000000006</v>
      </c>
      <c r="E63" s="48">
        <v>25.374504000000005</v>
      </c>
      <c r="F63" s="48">
        <v>46.868769990000004</v>
      </c>
      <c r="G63" s="48">
        <v>69.111846990000018</v>
      </c>
      <c r="H63" s="48">
        <v>64.56367099000002</v>
      </c>
      <c r="I63" s="48">
        <v>66.337076900000028</v>
      </c>
      <c r="J63" s="48">
        <v>260.70384698999999</v>
      </c>
      <c r="K63" s="48">
        <v>268.21684698999996</v>
      </c>
      <c r="L63" s="48">
        <v>78.76384698999999</v>
      </c>
      <c r="M63" s="48">
        <v>65.061846989999978</v>
      </c>
      <c r="N63" s="48">
        <v>217.78084698999999</v>
      </c>
      <c r="O63" s="48">
        <v>227.18784699000003</v>
      </c>
      <c r="P63" s="48">
        <v>228.82684699000004</v>
      </c>
      <c r="Q63" s="48">
        <v>219.71384699000004</v>
      </c>
      <c r="R63" s="48">
        <v>205.78584699000004</v>
      </c>
      <c r="S63" s="48">
        <v>223.16184699000004</v>
      </c>
      <c r="T63" s="48">
        <v>215.48884699000004</v>
      </c>
      <c r="U63" s="48">
        <v>226.99784699000006</v>
      </c>
      <c r="V63" s="3"/>
      <c r="W63" s="49">
        <v>12.162000000000001</v>
      </c>
      <c r="X63" s="49">
        <v>69.111846990000018</v>
      </c>
      <c r="Y63" s="49">
        <v>268.21684698999996</v>
      </c>
      <c r="Z63" s="50">
        <v>227.18784698999997</v>
      </c>
    </row>
    <row r="64" spans="2:27" ht="13.5" thickBot="1" x14ac:dyDescent="0.35">
      <c r="B64" s="35" t="s">
        <v>186</v>
      </c>
      <c r="C64" s="36">
        <v>9.960005000000006</v>
      </c>
      <c r="D64" s="36">
        <v>25.374504000000005</v>
      </c>
      <c r="E64" s="36">
        <v>46.868769990000004</v>
      </c>
      <c r="F64" s="36">
        <v>69.111846990000018</v>
      </c>
      <c r="G64" s="36">
        <v>64.56367099000002</v>
      </c>
      <c r="H64" s="36">
        <v>66.337076900000028</v>
      </c>
      <c r="I64" s="36">
        <v>260.70384698999999</v>
      </c>
      <c r="J64" s="36">
        <v>268.21684698999996</v>
      </c>
      <c r="K64" s="36">
        <v>78.76384698999999</v>
      </c>
      <c r="L64" s="36">
        <v>65.061846989999978</v>
      </c>
      <c r="M64" s="36">
        <v>217.78084698999999</v>
      </c>
      <c r="N64" s="36">
        <v>227.18784699000003</v>
      </c>
      <c r="O64" s="36">
        <v>228.82684699000004</v>
      </c>
      <c r="P64" s="36">
        <v>219.71384699000004</v>
      </c>
      <c r="Q64" s="36">
        <v>205.78584699000004</v>
      </c>
      <c r="R64" s="36">
        <v>223.16184699000004</v>
      </c>
      <c r="S64" s="36">
        <v>215.48884699000004</v>
      </c>
      <c r="T64" s="36">
        <v>226.99784699000006</v>
      </c>
      <c r="U64" s="36">
        <v>249.80284699000006</v>
      </c>
      <c r="V64" s="53"/>
      <c r="W64" s="39">
        <v>69.111846990000018</v>
      </c>
      <c r="X64" s="39">
        <v>268.21684698999996</v>
      </c>
      <c r="Y64" s="39">
        <v>227.18784698999997</v>
      </c>
      <c r="Z64" s="40">
        <v>223.16184698999996</v>
      </c>
    </row>
    <row r="65" spans="2:27" x14ac:dyDescent="0.3">
      <c r="C65" s="38" t="s">
        <v>268</v>
      </c>
      <c r="D65" s="38" t="s">
        <v>268</v>
      </c>
      <c r="E65" s="38" t="s">
        <v>268</v>
      </c>
      <c r="F65" s="38" t="s">
        <v>268</v>
      </c>
      <c r="G65" s="38" t="s">
        <v>268</v>
      </c>
      <c r="H65" s="38" t="s">
        <v>268</v>
      </c>
      <c r="I65" s="38" t="s">
        <v>268</v>
      </c>
      <c r="J65" s="38" t="s">
        <v>268</v>
      </c>
      <c r="K65" s="38" t="s">
        <v>268</v>
      </c>
      <c r="L65" s="38" t="s">
        <v>268</v>
      </c>
      <c r="M65" s="38" t="s">
        <v>268</v>
      </c>
      <c r="N65" s="38" t="s">
        <v>268</v>
      </c>
      <c r="O65" s="38" t="s">
        <v>268</v>
      </c>
      <c r="P65" s="38" t="s">
        <v>268</v>
      </c>
      <c r="Q65" s="38" t="s">
        <v>268</v>
      </c>
      <c r="R65" s="38" t="s">
        <v>268</v>
      </c>
      <c r="S65" s="38" t="s">
        <v>268</v>
      </c>
      <c r="T65" s="38" t="s">
        <v>268</v>
      </c>
      <c r="U65" s="38" t="s">
        <v>268</v>
      </c>
      <c r="W65" s="2" t="s">
        <v>268</v>
      </c>
      <c r="X65" s="2" t="s">
        <v>268</v>
      </c>
      <c r="Y65" s="2" t="s">
        <v>268</v>
      </c>
      <c r="Z65" s="2" t="s">
        <v>268</v>
      </c>
    </row>
    <row r="66" spans="2:27" x14ac:dyDescent="0.3">
      <c r="B66" s="4" t="s">
        <v>130</v>
      </c>
      <c r="C66" s="3"/>
      <c r="D66" s="3"/>
      <c r="E66" s="3"/>
      <c r="F66" s="3"/>
      <c r="G66" s="3"/>
      <c r="H66" s="3"/>
      <c r="I66" s="94"/>
      <c r="J66" s="3"/>
      <c r="K66" s="5"/>
      <c r="L66" s="5"/>
      <c r="M66" s="5"/>
      <c r="N66" s="5"/>
      <c r="O66" s="5"/>
      <c r="P66" s="5"/>
      <c r="Q66" s="2"/>
      <c r="R66" s="2"/>
      <c r="S66" s="2"/>
      <c r="T66" s="2"/>
      <c r="U66" s="2"/>
      <c r="AA66" s="2"/>
    </row>
    <row r="67" spans="2:27" x14ac:dyDescent="0.3">
      <c r="B67" s="4" t="s">
        <v>139</v>
      </c>
      <c r="Q67" s="2"/>
      <c r="R67" s="2"/>
      <c r="S67" s="2"/>
      <c r="T67" s="2"/>
      <c r="U67" s="2"/>
      <c r="AA67" s="2"/>
    </row>
    <row r="68" spans="2:27" x14ac:dyDescent="0.3">
      <c r="B68" s="4" t="s">
        <v>141</v>
      </c>
      <c r="Q68" s="2"/>
      <c r="R68" s="2"/>
      <c r="S68" s="2"/>
      <c r="T68" s="2"/>
      <c r="U68" s="2"/>
      <c r="AA68" s="2"/>
    </row>
    <row r="69" spans="2:27" x14ac:dyDescent="0.3">
      <c r="B69" s="159" t="s">
        <v>187</v>
      </c>
      <c r="C69" s="3" t="s">
        <v>74</v>
      </c>
      <c r="D69" s="3" t="s">
        <v>74</v>
      </c>
      <c r="E69" s="3" t="s">
        <v>74</v>
      </c>
      <c r="F69" s="3" t="s">
        <v>74</v>
      </c>
      <c r="G69" s="3" t="s">
        <v>74</v>
      </c>
      <c r="H69" s="3" t="s">
        <v>74</v>
      </c>
      <c r="I69" s="3" t="s">
        <v>74</v>
      </c>
      <c r="J69" s="3" t="s">
        <v>74</v>
      </c>
      <c r="K69" s="3">
        <v>1.6619999999999999</v>
      </c>
      <c r="L69" s="3">
        <v>-0.32899999999999996</v>
      </c>
      <c r="M69" s="3" t="s">
        <v>74</v>
      </c>
      <c r="N69" s="3" t="s">
        <v>74</v>
      </c>
      <c r="O69" s="3" t="s">
        <v>74</v>
      </c>
      <c r="P69" s="3" t="s">
        <v>74</v>
      </c>
      <c r="Q69" s="3" t="s">
        <v>74</v>
      </c>
      <c r="R69" s="3" t="s">
        <v>74</v>
      </c>
      <c r="S69" s="3" t="s">
        <v>74</v>
      </c>
      <c r="T69" s="3" t="s">
        <v>74</v>
      </c>
      <c r="U69" s="3" t="s">
        <v>74</v>
      </c>
      <c r="V69" s="3"/>
      <c r="W69" s="25" t="s">
        <v>74</v>
      </c>
      <c r="X69" s="25" t="s">
        <v>74</v>
      </c>
      <c r="Y69" s="25" t="s">
        <v>74</v>
      </c>
      <c r="Z69" s="25" t="s">
        <v>74</v>
      </c>
      <c r="AA69" s="2"/>
    </row>
    <row r="70" spans="2:27" x14ac:dyDescent="0.3">
      <c r="B70" s="159" t="s">
        <v>188</v>
      </c>
      <c r="C70" s="3" t="s">
        <v>74</v>
      </c>
      <c r="D70" s="3" t="s">
        <v>74</v>
      </c>
      <c r="E70" s="3" t="s">
        <v>74</v>
      </c>
      <c r="F70" s="3" t="s">
        <v>74</v>
      </c>
      <c r="G70" s="3" t="s">
        <v>74</v>
      </c>
      <c r="H70" s="3" t="s">
        <v>74</v>
      </c>
      <c r="I70" s="3" t="s">
        <v>74</v>
      </c>
      <c r="J70" s="3" t="s">
        <v>74</v>
      </c>
      <c r="K70" s="3">
        <v>0</v>
      </c>
      <c r="L70" s="3">
        <v>2.649</v>
      </c>
      <c r="M70" s="3" t="s">
        <v>74</v>
      </c>
      <c r="N70" s="3" t="s">
        <v>74</v>
      </c>
      <c r="O70" s="3" t="s">
        <v>74</v>
      </c>
      <c r="P70" s="3" t="s">
        <v>74</v>
      </c>
      <c r="Q70" s="3" t="s">
        <v>74</v>
      </c>
      <c r="R70" s="3" t="s">
        <v>74</v>
      </c>
      <c r="S70" s="3" t="s">
        <v>74</v>
      </c>
      <c r="T70" s="3" t="s">
        <v>74</v>
      </c>
      <c r="U70" s="3" t="s">
        <v>74</v>
      </c>
      <c r="V70" s="3"/>
      <c r="W70" s="25" t="s">
        <v>74</v>
      </c>
      <c r="X70" s="25" t="s">
        <v>74</v>
      </c>
      <c r="Y70" s="25" t="s">
        <v>74</v>
      </c>
      <c r="Z70" s="25" t="s">
        <v>74</v>
      </c>
      <c r="AA70" s="2"/>
    </row>
    <row r="71" spans="2:27" x14ac:dyDescent="0.3">
      <c r="B71" s="159" t="s">
        <v>189</v>
      </c>
      <c r="C71" s="3">
        <v>0.38602199999999998</v>
      </c>
      <c r="D71" s="3">
        <v>0.43170399999999998</v>
      </c>
      <c r="E71" s="3">
        <v>-0.64317500000000005</v>
      </c>
      <c r="F71" s="3">
        <v>0.51514300000000002</v>
      </c>
      <c r="G71" s="3">
        <v>-0.39295799999999997</v>
      </c>
      <c r="H71" s="3">
        <v>-0.33949000000000001</v>
      </c>
      <c r="I71" s="3">
        <v>-0.14755200000000007</v>
      </c>
      <c r="J71" s="3">
        <v>0.14000000000000012</v>
      </c>
      <c r="K71" s="3">
        <v>-8.9999999999999993E-3</v>
      </c>
      <c r="L71" s="3">
        <v>0.52800000000000002</v>
      </c>
      <c r="M71" s="3">
        <v>0.53900000000000003</v>
      </c>
      <c r="N71" s="3">
        <v>-1.0580000000000001</v>
      </c>
      <c r="O71" s="3" t="s">
        <v>74</v>
      </c>
      <c r="P71" s="3" t="s">
        <v>74</v>
      </c>
      <c r="Q71" s="3" t="s">
        <v>74</v>
      </c>
      <c r="R71" s="3" t="s">
        <v>74</v>
      </c>
      <c r="S71" s="3" t="s">
        <v>74</v>
      </c>
      <c r="T71" s="3" t="s">
        <v>74</v>
      </c>
      <c r="U71" s="3" t="s">
        <v>74</v>
      </c>
      <c r="V71" s="3"/>
      <c r="W71" s="25">
        <v>0.68969399999999992</v>
      </c>
      <c r="X71" s="25">
        <v>-0.74</v>
      </c>
      <c r="Y71" s="25" t="s">
        <v>74</v>
      </c>
      <c r="Z71" s="25" t="s">
        <v>74</v>
      </c>
      <c r="AA71" s="2"/>
    </row>
    <row r="72" spans="2:27" x14ac:dyDescent="0.3">
      <c r="B72" s="159" t="s">
        <v>190</v>
      </c>
      <c r="C72" s="3">
        <v>0</v>
      </c>
      <c r="D72" s="3">
        <v>0</v>
      </c>
      <c r="E72" s="3">
        <v>0</v>
      </c>
      <c r="F72" s="3">
        <v>0.08</v>
      </c>
      <c r="G72" s="3">
        <v>8.2100000000000001E-4</v>
      </c>
      <c r="H72" s="3">
        <v>-1.5748000000000002E-2</v>
      </c>
      <c r="I72" s="3">
        <v>-7.2999999999997871E-5</v>
      </c>
      <c r="J72" s="3">
        <v>0</v>
      </c>
      <c r="K72" s="3">
        <v>-1.2E-2</v>
      </c>
      <c r="L72" s="3">
        <v>-3.3000000000000002E-2</v>
      </c>
      <c r="M72" s="3">
        <v>2.7000000000000003E-2</v>
      </c>
      <c r="N72" s="3">
        <v>1.7999999999999995E-2</v>
      </c>
      <c r="O72" s="3" t="s">
        <v>74</v>
      </c>
      <c r="P72" s="3" t="s">
        <v>74</v>
      </c>
      <c r="Q72" s="3" t="s">
        <v>74</v>
      </c>
      <c r="R72" s="3" t="s">
        <v>74</v>
      </c>
      <c r="S72" s="3" t="s">
        <v>74</v>
      </c>
      <c r="T72" s="3" t="s">
        <v>74</v>
      </c>
      <c r="U72" s="3" t="s">
        <v>74</v>
      </c>
      <c r="V72" s="3"/>
      <c r="W72" s="25">
        <v>0.08</v>
      </c>
      <c r="X72" s="25">
        <v>-1.4999999999999999E-2</v>
      </c>
      <c r="Y72" s="25" t="s">
        <v>74</v>
      </c>
      <c r="Z72" s="25" t="s">
        <v>74</v>
      </c>
      <c r="AA72" s="2"/>
    </row>
    <row r="73" spans="2:27" x14ac:dyDescent="0.3">
      <c r="B73" s="159" t="s">
        <v>191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-0.60699999999999998</v>
      </c>
      <c r="O73" s="3">
        <v>-1.5660000000000001</v>
      </c>
      <c r="P73" s="3">
        <v>1.895</v>
      </c>
      <c r="Q73" s="3" t="s">
        <v>74</v>
      </c>
      <c r="R73" s="3" t="s">
        <v>74</v>
      </c>
      <c r="S73" s="3" t="s">
        <v>74</v>
      </c>
      <c r="T73" s="3" t="s">
        <v>74</v>
      </c>
      <c r="U73" s="3" t="s">
        <v>74</v>
      </c>
      <c r="V73" s="3"/>
      <c r="W73" s="25">
        <v>0</v>
      </c>
      <c r="X73" s="25">
        <v>0</v>
      </c>
      <c r="Y73" s="25" t="s">
        <v>74</v>
      </c>
      <c r="Z73" s="25" t="s">
        <v>74</v>
      </c>
      <c r="AA73" s="2"/>
    </row>
    <row r="74" spans="2:27" x14ac:dyDescent="0.3">
      <c r="B74" s="4" t="s">
        <v>149</v>
      </c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Q74" s="2"/>
      <c r="R74" s="2"/>
      <c r="S74" s="2"/>
      <c r="T74" s="2"/>
      <c r="U74" s="2"/>
      <c r="AA74" s="2"/>
    </row>
    <row r="75" spans="2:27" x14ac:dyDescent="0.3">
      <c r="B75" s="159" t="s">
        <v>192</v>
      </c>
      <c r="C75" s="3">
        <v>7.5594150000000004</v>
      </c>
      <c r="D75" s="3">
        <v>-2.7370519999999998</v>
      </c>
      <c r="E75" s="3">
        <v>-7.2391160000000001</v>
      </c>
      <c r="F75" s="3">
        <v>-6.5289789999999996</v>
      </c>
      <c r="G75" s="3">
        <v>6.2240979999999997</v>
      </c>
      <c r="H75" s="3">
        <v>-3.8246340000000001</v>
      </c>
      <c r="I75" s="3">
        <v>-9.4014639999999989</v>
      </c>
      <c r="J75" s="3">
        <v>-2.0100000000000016</v>
      </c>
      <c r="K75" s="3">
        <v>9.2479999999999993</v>
      </c>
      <c r="L75" s="3">
        <v>-6.7259999999999991</v>
      </c>
      <c r="M75" s="3">
        <v>-12.452999999999999</v>
      </c>
      <c r="N75" s="3">
        <v>9.9309999999999992</v>
      </c>
      <c r="O75" s="3" t="s">
        <v>74</v>
      </c>
      <c r="P75" s="3" t="s">
        <v>74</v>
      </c>
      <c r="Q75" s="3" t="s">
        <v>74</v>
      </c>
      <c r="R75" s="3" t="s">
        <v>74</v>
      </c>
      <c r="S75" s="3" t="s">
        <v>74</v>
      </c>
      <c r="T75" s="3" t="s">
        <v>74</v>
      </c>
      <c r="U75" s="3" t="s">
        <v>74</v>
      </c>
      <c r="V75" s="3"/>
      <c r="W75" s="25">
        <v>-8.9457319999999996</v>
      </c>
      <c r="X75" s="25">
        <v>-9.0120000000000005</v>
      </c>
      <c r="Y75" s="25" t="s">
        <v>74</v>
      </c>
      <c r="Z75" s="25" t="s">
        <v>74</v>
      </c>
      <c r="AA75" s="2"/>
    </row>
    <row r="76" spans="2:27" x14ac:dyDescent="0.3">
      <c r="B76" s="159" t="s">
        <v>193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-14.388</v>
      </c>
      <c r="O76" s="3" t="s">
        <v>74</v>
      </c>
      <c r="P76" s="3" t="s">
        <v>74</v>
      </c>
      <c r="Q76" s="3" t="s">
        <v>74</v>
      </c>
      <c r="R76" s="3" t="s">
        <v>74</v>
      </c>
      <c r="S76" s="3" t="s">
        <v>74</v>
      </c>
      <c r="T76" s="3" t="s">
        <v>74</v>
      </c>
      <c r="U76" s="3" t="s">
        <v>74</v>
      </c>
      <c r="V76" s="3"/>
      <c r="W76" s="25">
        <v>0</v>
      </c>
      <c r="X76" s="25">
        <v>0</v>
      </c>
      <c r="Y76" s="25" t="s">
        <v>74</v>
      </c>
      <c r="Z76" s="25" t="s">
        <v>74</v>
      </c>
      <c r="AA76" s="2"/>
    </row>
    <row r="77" spans="2:27" x14ac:dyDescent="0.3">
      <c r="B77" s="159" t="s">
        <v>194</v>
      </c>
      <c r="C77" s="3">
        <v>-0.27638299999999999</v>
      </c>
      <c r="D77" s="3">
        <v>0.99556</v>
      </c>
      <c r="E77" s="3">
        <v>7.1603E-2</v>
      </c>
      <c r="F77" s="3">
        <v>-4.0264006100000005</v>
      </c>
      <c r="G77" s="3">
        <v>-0.96894800000000003</v>
      </c>
      <c r="H77" s="3">
        <v>-0.98577491000000017</v>
      </c>
      <c r="I77" s="3">
        <v>-1.31427709</v>
      </c>
      <c r="J77" s="3">
        <v>-4.8520000000000003</v>
      </c>
      <c r="K77" s="3">
        <v>-2.09</v>
      </c>
      <c r="L77" s="3">
        <v>-2.9350000000000005</v>
      </c>
      <c r="M77" s="3">
        <v>-0.14100000000000001</v>
      </c>
      <c r="N77" s="3">
        <v>-4.43</v>
      </c>
      <c r="O77" s="3" t="s">
        <v>74</v>
      </c>
      <c r="P77" s="3" t="s">
        <v>74</v>
      </c>
      <c r="Q77" s="3" t="s">
        <v>74</v>
      </c>
      <c r="R77" s="3" t="s">
        <v>74</v>
      </c>
      <c r="S77" s="3" t="s">
        <v>74</v>
      </c>
      <c r="T77" s="3" t="s">
        <v>74</v>
      </c>
      <c r="U77" s="3" t="s">
        <v>74</v>
      </c>
      <c r="V77" s="3"/>
      <c r="W77" s="25">
        <v>-3.2356206100000007</v>
      </c>
      <c r="X77" s="25">
        <v>-8.1210000000000004</v>
      </c>
      <c r="Y77" s="25" t="s">
        <v>74</v>
      </c>
      <c r="Z77" s="25" t="s">
        <v>74</v>
      </c>
      <c r="AA77" s="2"/>
    </row>
    <row r="78" spans="2:27" x14ac:dyDescent="0.3">
      <c r="B78" s="159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25"/>
      <c r="X78" s="25"/>
      <c r="Y78" s="25"/>
      <c r="Z78" s="25"/>
      <c r="AA78" s="2"/>
    </row>
    <row r="79" spans="2:27" x14ac:dyDescent="0.3">
      <c r="B79" s="4" t="s">
        <v>156</v>
      </c>
      <c r="C79" s="6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V79" s="38"/>
      <c r="AA79" s="2"/>
    </row>
    <row r="80" spans="2:27" x14ac:dyDescent="0.3">
      <c r="B80" s="159" t="s">
        <v>195</v>
      </c>
      <c r="C80" s="3">
        <v>0.70459400000000005</v>
      </c>
      <c r="D80" s="3">
        <v>0.32935900000000001</v>
      </c>
      <c r="E80" s="3">
        <v>0.43190400000000001</v>
      </c>
      <c r="F80" s="3">
        <v>0.92516100000000001</v>
      </c>
      <c r="G80" s="3">
        <v>-0.26813399999999998</v>
      </c>
      <c r="H80" s="3">
        <v>-0.15471599999999999</v>
      </c>
      <c r="I80" s="3">
        <v>-0.21515000000000006</v>
      </c>
      <c r="J80" s="3">
        <v>-0.27800000000000002</v>
      </c>
      <c r="K80" s="3" t="s">
        <v>74</v>
      </c>
      <c r="L80" s="3" t="s">
        <v>74</v>
      </c>
      <c r="M80" s="3" t="s">
        <v>74</v>
      </c>
      <c r="N80" s="3" t="s">
        <v>74</v>
      </c>
      <c r="O80" s="3">
        <v>1.67</v>
      </c>
      <c r="P80" s="3">
        <v>-1.1040000000000001</v>
      </c>
      <c r="Q80" s="3" t="s">
        <v>74</v>
      </c>
      <c r="R80" s="3" t="s">
        <v>74</v>
      </c>
      <c r="S80" s="3" t="s">
        <v>74</v>
      </c>
      <c r="T80" s="3" t="s">
        <v>74</v>
      </c>
      <c r="U80" s="3" t="s">
        <v>74</v>
      </c>
      <c r="V80" s="38"/>
      <c r="W80" s="25">
        <v>2.3910180000000003</v>
      </c>
      <c r="X80" s="25">
        <v>-0.91600000000000004</v>
      </c>
      <c r="Y80" s="25" t="s">
        <v>74</v>
      </c>
      <c r="Z80" s="25" t="s">
        <v>74</v>
      </c>
      <c r="AA80" s="2"/>
    </row>
    <row r="81" spans="2:27" x14ac:dyDescent="0.3">
      <c r="B81" s="159" t="s">
        <v>196</v>
      </c>
      <c r="C81" s="3">
        <v>0</v>
      </c>
      <c r="D81" s="3">
        <v>0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0</v>
      </c>
      <c r="K81" s="3" t="s">
        <v>74</v>
      </c>
      <c r="L81" s="3" t="s">
        <v>74</v>
      </c>
      <c r="M81" s="3" t="s">
        <v>74</v>
      </c>
      <c r="N81" s="3" t="s">
        <v>74</v>
      </c>
      <c r="O81" s="3" t="s">
        <v>74</v>
      </c>
      <c r="P81" s="3" t="s">
        <v>74</v>
      </c>
      <c r="Q81" s="3" t="s">
        <v>74</v>
      </c>
      <c r="R81" s="3" t="s">
        <v>74</v>
      </c>
      <c r="S81" s="3" t="s">
        <v>74</v>
      </c>
      <c r="T81" s="3" t="s">
        <v>74</v>
      </c>
      <c r="U81" s="3" t="s">
        <v>74</v>
      </c>
      <c r="V81" s="38"/>
      <c r="W81" s="25">
        <v>0</v>
      </c>
      <c r="X81" s="25">
        <v>0</v>
      </c>
      <c r="Y81" s="25" t="s">
        <v>74</v>
      </c>
      <c r="Z81" s="25" t="s">
        <v>74</v>
      </c>
      <c r="AA81" s="2"/>
    </row>
    <row r="82" spans="2:27" x14ac:dyDescent="0.3">
      <c r="B82" s="159" t="s">
        <v>197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 t="s">
        <v>74</v>
      </c>
      <c r="L82" s="3" t="s">
        <v>74</v>
      </c>
      <c r="M82" s="3" t="s">
        <v>74</v>
      </c>
      <c r="N82" s="3" t="s">
        <v>74</v>
      </c>
      <c r="O82" s="3" t="s">
        <v>74</v>
      </c>
      <c r="P82" s="3" t="s">
        <v>74</v>
      </c>
      <c r="Q82" s="3" t="s">
        <v>74</v>
      </c>
      <c r="R82" s="3" t="s">
        <v>74</v>
      </c>
      <c r="S82" s="3" t="s">
        <v>74</v>
      </c>
      <c r="T82" s="3" t="s">
        <v>74</v>
      </c>
      <c r="U82" s="3" t="s">
        <v>74</v>
      </c>
      <c r="V82" s="38"/>
      <c r="W82" s="25">
        <v>0</v>
      </c>
      <c r="X82" s="25">
        <v>0</v>
      </c>
      <c r="Y82" s="25" t="s">
        <v>74</v>
      </c>
      <c r="Z82" s="25" t="s">
        <v>74</v>
      </c>
      <c r="AA82" s="2"/>
    </row>
  </sheetData>
  <pageMargins left="0.7" right="0.7" top="0.75" bottom="0.75" header="0.3" footer="0.3"/>
  <pageSetup scale="47" orientation="landscape" r:id="rId1"/>
  <rowBreaks count="1" manualBreakCount="1">
    <brk id="65" min="1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BC4F-1329-47C6-BFB8-9D71E9E18E15}">
  <sheetPr>
    <pageSetUpPr fitToPage="1"/>
  </sheetPr>
  <dimension ref="B2:AM50"/>
  <sheetViews>
    <sheetView showGridLines="0" zoomScale="80" zoomScaleNormal="80" workbookViewId="0">
      <selection activeCell="H27" sqref="H27"/>
    </sheetView>
  </sheetViews>
  <sheetFormatPr defaultColWidth="8.453125" defaultRowHeight="13" x14ac:dyDescent="0.3"/>
  <cols>
    <col min="1" max="1" width="3.453125" style="1" customWidth="1"/>
    <col min="2" max="2" width="12.26953125" style="4" customWidth="1"/>
    <col min="3" max="3" width="49.7265625" style="1" bestFit="1" customWidth="1"/>
    <col min="4" max="18" width="6.7265625" style="38" bestFit="1" customWidth="1"/>
    <col min="19" max="22" width="6.7265625" style="38" customWidth="1"/>
    <col min="23" max="23" width="2.453125" style="38" customWidth="1"/>
    <col min="24" max="24" width="7.7265625" style="38" customWidth="1"/>
    <col min="25" max="25" width="7.7265625" style="38" bestFit="1" customWidth="1"/>
    <col min="26" max="26" width="7.7265625" style="38" customWidth="1"/>
    <col min="27" max="27" width="8.7265625" style="38" bestFit="1" customWidth="1"/>
    <col min="28" max="28" width="8.453125" style="1"/>
    <col min="29" max="29" width="8.453125" style="1" bestFit="1"/>
    <col min="30" max="30" width="8.453125" style="1"/>
    <col min="31" max="31" width="14.453125" style="1" bestFit="1" customWidth="1"/>
    <col min="32" max="32" width="9.54296875" style="1" bestFit="1" customWidth="1"/>
    <col min="33" max="34" width="8.453125" style="1"/>
    <col min="35" max="35" width="9.453125" style="1" customWidth="1"/>
    <col min="36" max="16384" width="8.453125" style="1"/>
  </cols>
  <sheetData>
    <row r="2" spans="2:39" x14ac:dyDescent="0.3">
      <c r="B2" s="4" t="str">
        <f>+'GAAP Income Statement'!B2</f>
        <v>AVEPOINT, INC.</v>
      </c>
      <c r="AA2" s="153" t="s">
        <v>2</v>
      </c>
    </row>
    <row r="3" spans="2:39" x14ac:dyDescent="0.3">
      <c r="B3" s="4" t="str">
        <f>+'GAAP Income Statement'!B3</f>
        <v>Q3 2024</v>
      </c>
      <c r="AA3" s="154" t="s">
        <v>198</v>
      </c>
    </row>
    <row r="4" spans="2:39" ht="13.5" thickBot="1" x14ac:dyDescent="0.35"/>
    <row r="5" spans="2:39" ht="15" thickBot="1" x14ac:dyDescent="0.35">
      <c r="C5" s="68" t="s">
        <v>199</v>
      </c>
      <c r="D5" s="69" t="s">
        <v>7</v>
      </c>
      <c r="E5" s="69" t="s">
        <v>8</v>
      </c>
      <c r="F5" s="69" t="s">
        <v>9</v>
      </c>
      <c r="G5" s="69" t="s">
        <v>10</v>
      </c>
      <c r="H5" s="69" t="s">
        <v>11</v>
      </c>
      <c r="I5" s="69" t="s">
        <v>12</v>
      </c>
      <c r="J5" s="69" t="s">
        <v>13</v>
      </c>
      <c r="K5" s="69" t="s">
        <v>14</v>
      </c>
      <c r="L5" s="69" t="s">
        <v>15</v>
      </c>
      <c r="M5" s="69" t="s">
        <v>16</v>
      </c>
      <c r="N5" s="69" t="s">
        <v>17</v>
      </c>
      <c r="O5" s="69" t="s">
        <v>18</v>
      </c>
      <c r="P5" s="69" t="s">
        <v>19</v>
      </c>
      <c r="Q5" s="69" t="s">
        <v>20</v>
      </c>
      <c r="R5" s="69" t="s">
        <v>21</v>
      </c>
      <c r="S5" s="69" t="s">
        <v>22</v>
      </c>
      <c r="T5" s="69" t="s">
        <v>23</v>
      </c>
      <c r="U5" s="69" t="s">
        <v>24</v>
      </c>
      <c r="V5" s="69" t="s">
        <v>25</v>
      </c>
      <c r="W5" s="70"/>
      <c r="X5" s="69" t="s">
        <v>26</v>
      </c>
      <c r="Y5" s="69" t="s">
        <v>27</v>
      </c>
      <c r="Z5" s="69" t="s">
        <v>28</v>
      </c>
      <c r="AA5" s="71" t="s">
        <v>29</v>
      </c>
      <c r="AE5" s="4" t="s">
        <v>33</v>
      </c>
      <c r="AF5" s="4"/>
      <c r="AG5" s="4"/>
      <c r="AH5" s="4"/>
      <c r="AI5" s="4"/>
    </row>
    <row r="6" spans="2:39" ht="14.9" customHeight="1" x14ac:dyDescent="0.3">
      <c r="B6" s="177" t="s">
        <v>200</v>
      </c>
      <c r="C6" s="72" t="s">
        <v>201</v>
      </c>
      <c r="D6" s="73">
        <v>13.073</v>
      </c>
      <c r="E6" s="73">
        <v>15.398</v>
      </c>
      <c r="F6" s="73">
        <v>18.050999999999998</v>
      </c>
      <c r="G6" s="73">
        <v>21.300999999999995</v>
      </c>
      <c r="H6" s="73">
        <v>17.632999999999999</v>
      </c>
      <c r="I6" s="73">
        <v>20.556000000000001</v>
      </c>
      <c r="J6" s="73">
        <v>24.181000000000001</v>
      </c>
      <c r="K6" s="73">
        <v>20.664000000000001</v>
      </c>
      <c r="L6" s="73">
        <v>21.709</v>
      </c>
      <c r="M6" s="73">
        <v>24.523</v>
      </c>
      <c r="N6" s="73">
        <v>29.416</v>
      </c>
      <c r="O6" s="73">
        <v>26.376999999999999</v>
      </c>
      <c r="P6" s="73">
        <v>24.436</v>
      </c>
      <c r="Q6" s="73">
        <v>28.297000000000001</v>
      </c>
      <c r="R6" s="73">
        <v>31.751000000000001</v>
      </c>
      <c r="S6" s="73">
        <v>34.006</v>
      </c>
      <c r="T6" s="73">
        <v>29.895</v>
      </c>
      <c r="U6" s="73">
        <v>31.696999999999999</v>
      </c>
      <c r="V6" s="73">
        <v>37.648000000000003</v>
      </c>
      <c r="W6" s="73"/>
      <c r="X6" s="73">
        <v>67.822999999999993</v>
      </c>
      <c r="Y6" s="73">
        <v>83.034000000000006</v>
      </c>
      <c r="Z6" s="73">
        <v>102.02499999999999</v>
      </c>
      <c r="AA6" s="74">
        <v>118.49000000000001</v>
      </c>
      <c r="AE6" s="23"/>
      <c r="AF6" s="23" t="s">
        <v>202</v>
      </c>
      <c r="AG6" s="23" t="s">
        <v>203</v>
      </c>
      <c r="AH6" s="23" t="s">
        <v>204</v>
      </c>
      <c r="AI6" s="23" t="s">
        <v>35</v>
      </c>
    </row>
    <row r="7" spans="2:39" x14ac:dyDescent="0.3">
      <c r="B7" s="178"/>
      <c r="C7" s="1" t="s">
        <v>203</v>
      </c>
      <c r="D7" s="3">
        <v>10.215</v>
      </c>
      <c r="E7" s="3">
        <v>9.3540000000000028</v>
      </c>
      <c r="F7" s="3">
        <v>10.811999999999999</v>
      </c>
      <c r="G7" s="3">
        <v>12.060000000000002</v>
      </c>
      <c r="H7" s="3">
        <v>11.191000000000001</v>
      </c>
      <c r="I7" s="3">
        <v>13.753</v>
      </c>
      <c r="J7" s="3">
        <v>14.798999999999999</v>
      </c>
      <c r="K7" s="3">
        <v>18.542000000000002</v>
      </c>
      <c r="L7" s="3">
        <v>15.342000000000001</v>
      </c>
      <c r="M7" s="3">
        <v>17.57</v>
      </c>
      <c r="N7" s="3">
        <v>19.026</v>
      </c>
      <c r="O7" s="3">
        <v>19.696999999999999</v>
      </c>
      <c r="P7" s="3">
        <v>19.488</v>
      </c>
      <c r="Q7" s="3">
        <v>19.573</v>
      </c>
      <c r="R7" s="3">
        <v>21.739000000000001</v>
      </c>
      <c r="S7" s="3">
        <v>20.954000000000001</v>
      </c>
      <c r="T7" s="3">
        <v>22.806000000000001</v>
      </c>
      <c r="U7" s="3">
        <v>23.088999999999999</v>
      </c>
      <c r="V7" s="3">
        <v>26.297999999999998</v>
      </c>
      <c r="W7" s="3"/>
      <c r="X7" s="3">
        <v>42.441000000000003</v>
      </c>
      <c r="Y7" s="3">
        <v>58.285000000000004</v>
      </c>
      <c r="Z7" s="3">
        <v>71.635000000000005</v>
      </c>
      <c r="AA7" s="75">
        <v>81.753999999999991</v>
      </c>
      <c r="AE7" s="1" t="s">
        <v>7</v>
      </c>
      <c r="AF7" s="119">
        <v>13073</v>
      </c>
      <c r="AG7" s="119">
        <v>10215</v>
      </c>
      <c r="AH7" s="119">
        <v>9373</v>
      </c>
      <c r="AI7" s="119">
        <f>SUM(AF7:AH7)</f>
        <v>32661</v>
      </c>
      <c r="AJ7" s="165" t="s">
        <v>37</v>
      </c>
    </row>
    <row r="8" spans="2:39" ht="13.5" thickBot="1" x14ac:dyDescent="0.35">
      <c r="B8" s="179"/>
      <c r="C8" s="76" t="s">
        <v>204</v>
      </c>
      <c r="D8" s="77">
        <v>9.3729999999999993</v>
      </c>
      <c r="E8" s="77">
        <v>8.2039999999999988</v>
      </c>
      <c r="F8" s="77">
        <v>10.930999999999999</v>
      </c>
      <c r="G8" s="77">
        <v>12.760999999999999</v>
      </c>
      <c r="H8" s="77">
        <v>9.9760000000000009</v>
      </c>
      <c r="I8" s="77">
        <v>11.035</v>
      </c>
      <c r="J8" s="77">
        <v>14.946999999999999</v>
      </c>
      <c r="K8" s="77">
        <v>14.632</v>
      </c>
      <c r="L8" s="77">
        <v>13.24</v>
      </c>
      <c r="M8" s="77">
        <v>13.608000000000001</v>
      </c>
      <c r="N8" s="77">
        <v>14.297000000000001</v>
      </c>
      <c r="O8" s="77">
        <v>17.533999999999999</v>
      </c>
      <c r="P8" s="77">
        <v>15.648</v>
      </c>
      <c r="Q8" s="77">
        <v>16.998999999999999</v>
      </c>
      <c r="R8" s="77">
        <v>19.27</v>
      </c>
      <c r="S8" s="77">
        <v>19.664999999999999</v>
      </c>
      <c r="T8" s="77">
        <v>21.832999999999998</v>
      </c>
      <c r="U8" s="77">
        <v>23.175000000000001</v>
      </c>
      <c r="V8" s="77">
        <v>24.858000000000001</v>
      </c>
      <c r="W8" s="77"/>
      <c r="X8" s="77">
        <v>41.268999999999991</v>
      </c>
      <c r="Y8" s="77">
        <v>50.589999999999996</v>
      </c>
      <c r="Z8" s="77">
        <v>58.678999999999995</v>
      </c>
      <c r="AA8" s="78">
        <v>71.581999999999994</v>
      </c>
      <c r="AE8" s="1" t="s">
        <v>8</v>
      </c>
      <c r="AF8" s="119">
        <v>15398</v>
      </c>
      <c r="AG8" s="119">
        <v>9354</v>
      </c>
      <c r="AH8" s="119">
        <v>8204</v>
      </c>
      <c r="AI8" s="119">
        <f>SUM(AF8:AH8)</f>
        <v>32956</v>
      </c>
      <c r="AJ8" s="165" t="s">
        <v>37</v>
      </c>
    </row>
    <row r="9" spans="2:39" ht="13.5" thickBot="1" x14ac:dyDescent="0.35">
      <c r="B9" s="79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AC9" s="19"/>
      <c r="AE9" s="1" t="s">
        <v>9</v>
      </c>
      <c r="AF9" s="119">
        <v>18051</v>
      </c>
      <c r="AG9" s="119">
        <v>10812</v>
      </c>
      <c r="AH9" s="119">
        <v>10931</v>
      </c>
      <c r="AI9" s="119">
        <f>SUM(AF9:AH9)</f>
        <v>39794</v>
      </c>
      <c r="AJ9" s="165" t="s">
        <v>37</v>
      </c>
    </row>
    <row r="10" spans="2:39" x14ac:dyDescent="0.3">
      <c r="B10" s="177" t="s">
        <v>205</v>
      </c>
      <c r="C10" s="80" t="s">
        <v>206</v>
      </c>
      <c r="D10" s="81">
        <v>96.998000000000005</v>
      </c>
      <c r="E10" s="81">
        <v>104</v>
      </c>
      <c r="F10" s="81">
        <v>111</v>
      </c>
      <c r="G10" s="81">
        <v>122</v>
      </c>
      <c r="H10" s="81">
        <v>133.91312577599993</v>
      </c>
      <c r="I10" s="81">
        <v>144.77600113199989</v>
      </c>
      <c r="J10" s="81">
        <v>154.50908546299965</v>
      </c>
      <c r="K10" s="81">
        <v>167.17391232199986</v>
      </c>
      <c r="L10" s="81">
        <v>177.1560104389996</v>
      </c>
      <c r="M10" s="81">
        <v>188.2</v>
      </c>
      <c r="N10" s="81">
        <v>203.78618709100002</v>
      </c>
      <c r="O10" s="81">
        <v>214.66153000299948</v>
      </c>
      <c r="P10" s="81">
        <v>222.4</v>
      </c>
      <c r="Q10" s="81">
        <v>236.2</v>
      </c>
      <c r="R10" s="81">
        <v>250.6</v>
      </c>
      <c r="S10" s="81">
        <v>264.5</v>
      </c>
      <c r="T10" s="81">
        <v>274.5</v>
      </c>
      <c r="U10" s="81">
        <v>290.10000000000002</v>
      </c>
      <c r="V10" s="81">
        <v>308.89999999999998</v>
      </c>
      <c r="W10" s="82"/>
      <c r="X10" s="81">
        <v>122</v>
      </c>
      <c r="Y10" s="81">
        <v>167.17391232199986</v>
      </c>
      <c r="Z10" s="81">
        <v>214.66153000299948</v>
      </c>
      <c r="AA10" s="83">
        <v>264.5</v>
      </c>
      <c r="AC10" s="19"/>
      <c r="AE10" s="1" t="s">
        <v>40</v>
      </c>
      <c r="AF10" s="119">
        <f>67823-SUM(AF7:AF9)</f>
        <v>21301</v>
      </c>
      <c r="AG10" s="119">
        <f>42441-SUM(AG7:AG9)</f>
        <v>12060</v>
      </c>
      <c r="AH10" s="119">
        <f>41269-SUM(AH7:AH9)</f>
        <v>12761</v>
      </c>
      <c r="AI10" s="119">
        <f>SUM(AF10:AH10)</f>
        <v>46122</v>
      </c>
      <c r="AJ10" s="165" t="s">
        <v>37</v>
      </c>
      <c r="AM10" s="19"/>
    </row>
    <row r="11" spans="2:39" x14ac:dyDescent="0.3">
      <c r="B11" s="178"/>
      <c r="C11" s="1" t="s">
        <v>207</v>
      </c>
      <c r="D11" s="38" t="s">
        <v>208</v>
      </c>
      <c r="E11" s="38" t="s">
        <v>208</v>
      </c>
      <c r="F11" s="38" t="s">
        <v>208</v>
      </c>
      <c r="G11" s="84">
        <v>0.83</v>
      </c>
      <c r="H11" s="85" t="s">
        <v>208</v>
      </c>
      <c r="I11" s="85" t="s">
        <v>208</v>
      </c>
      <c r="J11" s="85" t="s">
        <v>208</v>
      </c>
      <c r="K11" s="84">
        <v>0.87</v>
      </c>
      <c r="L11" s="85" t="s">
        <v>208</v>
      </c>
      <c r="M11" s="85" t="s">
        <v>208</v>
      </c>
      <c r="N11" s="85" t="s">
        <v>208</v>
      </c>
      <c r="O11" s="84">
        <v>0.86199999999999999</v>
      </c>
      <c r="P11" s="84">
        <v>0.84</v>
      </c>
      <c r="Q11" s="84">
        <v>0.85</v>
      </c>
      <c r="R11" s="84">
        <v>0.85</v>
      </c>
      <c r="S11" s="84">
        <v>0.86</v>
      </c>
      <c r="T11" s="84">
        <v>0.86</v>
      </c>
      <c r="U11" s="84">
        <v>0.86</v>
      </c>
      <c r="V11" s="84">
        <v>0.87</v>
      </c>
      <c r="X11" s="5">
        <v>0.83</v>
      </c>
      <c r="Y11" s="5">
        <v>0.87</v>
      </c>
      <c r="Z11" s="5">
        <v>0.86199999999999999</v>
      </c>
      <c r="AA11" s="95">
        <v>0.86</v>
      </c>
      <c r="AE11" s="4" t="s">
        <v>27</v>
      </c>
      <c r="AF11" s="145">
        <f>SUM(AF7:AF10)</f>
        <v>67823</v>
      </c>
      <c r="AG11" s="145">
        <f>SUM(AG7:AG10)</f>
        <v>42441</v>
      </c>
      <c r="AH11" s="145">
        <f>SUM(AH7:AH10)</f>
        <v>41269</v>
      </c>
      <c r="AI11" s="145">
        <f>SUM(AI7:AI10)</f>
        <v>151533</v>
      </c>
      <c r="AL11" s="19"/>
      <c r="AM11" s="19"/>
    </row>
    <row r="12" spans="2:39" x14ac:dyDescent="0.3">
      <c r="B12" s="178"/>
      <c r="C12" s="1" t="s">
        <v>209</v>
      </c>
      <c r="D12" s="86" t="s">
        <v>208</v>
      </c>
      <c r="E12" s="86" t="s">
        <v>208</v>
      </c>
      <c r="F12" s="86" t="s">
        <v>208</v>
      </c>
      <c r="G12" s="84">
        <v>0.83</v>
      </c>
      <c r="H12" s="85" t="s">
        <v>208</v>
      </c>
      <c r="I12" s="85" t="s">
        <v>208</v>
      </c>
      <c r="J12" s="85" t="s">
        <v>208</v>
      </c>
      <c r="K12" s="84">
        <v>0.87</v>
      </c>
      <c r="L12" s="85" t="s">
        <v>208</v>
      </c>
      <c r="M12" s="85" t="s">
        <v>208</v>
      </c>
      <c r="N12" s="85" t="s">
        <v>208</v>
      </c>
      <c r="O12" s="84">
        <v>0.87</v>
      </c>
      <c r="P12" s="84">
        <v>0.87</v>
      </c>
      <c r="Q12" s="84">
        <v>0.87</v>
      </c>
      <c r="R12" s="84">
        <v>0.87</v>
      </c>
      <c r="S12" s="84">
        <v>0.87</v>
      </c>
      <c r="T12" s="84">
        <v>0.87</v>
      </c>
      <c r="U12" s="84">
        <v>0.87</v>
      </c>
      <c r="V12" s="84">
        <v>0.88</v>
      </c>
      <c r="X12" s="5">
        <v>0.83</v>
      </c>
      <c r="Y12" s="5">
        <v>0.87</v>
      </c>
      <c r="Z12" s="5">
        <v>0.87</v>
      </c>
      <c r="AA12" s="95">
        <v>0.87</v>
      </c>
      <c r="AM12" s="18"/>
    </row>
    <row r="13" spans="2:39" x14ac:dyDescent="0.3">
      <c r="B13" s="178"/>
      <c r="C13" s="1" t="s">
        <v>210</v>
      </c>
      <c r="D13" s="86" t="s">
        <v>208</v>
      </c>
      <c r="E13" s="86" t="s">
        <v>208</v>
      </c>
      <c r="F13" s="86" t="s">
        <v>208</v>
      </c>
      <c r="G13" s="84">
        <v>1.05</v>
      </c>
      <c r="H13" s="85" t="s">
        <v>208</v>
      </c>
      <c r="I13" s="85" t="s">
        <v>208</v>
      </c>
      <c r="J13" s="85" t="s">
        <v>208</v>
      </c>
      <c r="K13" s="84">
        <v>1.1000000000000001</v>
      </c>
      <c r="L13" s="85" t="s">
        <v>208</v>
      </c>
      <c r="M13" s="85" t="s">
        <v>208</v>
      </c>
      <c r="N13" s="85" t="s">
        <v>208</v>
      </c>
      <c r="O13" s="84">
        <v>1.03</v>
      </c>
      <c r="P13" s="84">
        <v>1.02</v>
      </c>
      <c r="Q13" s="84">
        <v>1.04</v>
      </c>
      <c r="R13" s="84">
        <v>1.07</v>
      </c>
      <c r="S13" s="84">
        <v>1.08</v>
      </c>
      <c r="T13" s="84">
        <v>1.1000000000000001</v>
      </c>
      <c r="U13" s="84">
        <v>1.0900000000000001</v>
      </c>
      <c r="V13" s="84">
        <v>1.0900000000000001</v>
      </c>
      <c r="X13" s="5">
        <v>1.05</v>
      </c>
      <c r="Y13" s="5">
        <v>1.1000000000000001</v>
      </c>
      <c r="Z13" s="5">
        <v>1.03</v>
      </c>
      <c r="AA13" s="95">
        <v>1.08</v>
      </c>
      <c r="AE13" s="4" t="s">
        <v>33</v>
      </c>
      <c r="AF13" s="4"/>
      <c r="AG13" s="4"/>
      <c r="AH13" s="4"/>
      <c r="AI13" s="4"/>
    </row>
    <row r="14" spans="2:39" x14ac:dyDescent="0.3">
      <c r="B14" s="178"/>
      <c r="C14" s="87" t="s">
        <v>211</v>
      </c>
      <c r="D14" s="88" t="s">
        <v>208</v>
      </c>
      <c r="E14" s="88" t="s">
        <v>208</v>
      </c>
      <c r="F14" s="88" t="s">
        <v>208</v>
      </c>
      <c r="G14" s="89">
        <v>1.05</v>
      </c>
      <c r="H14" s="90" t="s">
        <v>208</v>
      </c>
      <c r="I14" s="90" t="s">
        <v>208</v>
      </c>
      <c r="J14" s="90" t="s">
        <v>208</v>
      </c>
      <c r="K14" s="89">
        <v>1.1000000000000001</v>
      </c>
      <c r="L14" s="90" t="s">
        <v>208</v>
      </c>
      <c r="M14" s="90" t="s">
        <v>208</v>
      </c>
      <c r="N14" s="90" t="s">
        <v>208</v>
      </c>
      <c r="O14" s="89">
        <v>1.07</v>
      </c>
      <c r="P14" s="89">
        <v>1.06</v>
      </c>
      <c r="Q14" s="89">
        <v>1.07</v>
      </c>
      <c r="R14" s="89">
        <v>1.08</v>
      </c>
      <c r="S14" s="89">
        <v>1.0900000000000001</v>
      </c>
      <c r="T14" s="89">
        <v>1.1000000000000001</v>
      </c>
      <c r="U14" s="89">
        <v>1.1000000000000001</v>
      </c>
      <c r="V14" s="89">
        <v>1.1000000000000001</v>
      </c>
      <c r="W14" s="91"/>
      <c r="X14" s="97">
        <v>1.05</v>
      </c>
      <c r="Y14" s="97">
        <v>1.1000000000000001</v>
      </c>
      <c r="Z14" s="97">
        <v>1.07</v>
      </c>
      <c r="AA14" s="98">
        <v>1.0900000000000001</v>
      </c>
      <c r="AE14" s="23"/>
      <c r="AF14" s="23" t="s">
        <v>202</v>
      </c>
      <c r="AG14" s="23" t="s">
        <v>203</v>
      </c>
      <c r="AH14" s="23" t="s">
        <v>204</v>
      </c>
      <c r="AI14" s="23" t="s">
        <v>35</v>
      </c>
    </row>
    <row r="15" spans="2:39" x14ac:dyDescent="0.3">
      <c r="B15" s="178"/>
      <c r="C15" s="87" t="s">
        <v>212</v>
      </c>
      <c r="D15" s="91" t="s">
        <v>208</v>
      </c>
      <c r="E15" s="91" t="s">
        <v>208</v>
      </c>
      <c r="F15" s="91" t="s">
        <v>208</v>
      </c>
      <c r="G15" s="92">
        <v>8483</v>
      </c>
      <c r="H15" s="90" t="s">
        <v>208</v>
      </c>
      <c r="I15" s="90" t="s">
        <v>208</v>
      </c>
      <c r="J15" s="90" t="s">
        <v>208</v>
      </c>
      <c r="K15" s="92">
        <v>12521</v>
      </c>
      <c r="L15" s="90" t="s">
        <v>208</v>
      </c>
      <c r="M15" s="90" t="s">
        <v>208</v>
      </c>
      <c r="N15" s="90" t="s">
        <v>208</v>
      </c>
      <c r="O15" s="92">
        <v>17085</v>
      </c>
      <c r="P15" s="91" t="s">
        <v>208</v>
      </c>
      <c r="Q15" s="91" t="s">
        <v>208</v>
      </c>
      <c r="R15" s="91" t="s">
        <v>208</v>
      </c>
      <c r="S15" s="92">
        <v>21214</v>
      </c>
      <c r="T15" s="92" t="s">
        <v>208</v>
      </c>
      <c r="U15" s="92" t="s">
        <v>208</v>
      </c>
      <c r="V15" s="92" t="s">
        <v>208</v>
      </c>
      <c r="W15" s="91"/>
      <c r="X15" s="92">
        <v>8483</v>
      </c>
      <c r="Y15" s="92">
        <v>12521</v>
      </c>
      <c r="Z15" s="92">
        <v>17085</v>
      </c>
      <c r="AA15" s="93">
        <v>21214</v>
      </c>
      <c r="AE15" s="1" t="s">
        <v>11</v>
      </c>
      <c r="AF15" s="119">
        <v>17633</v>
      </c>
      <c r="AG15" s="119">
        <v>11191</v>
      </c>
      <c r="AH15" s="119">
        <v>9976</v>
      </c>
      <c r="AI15" s="119">
        <f>SUM(AF15:AH15)</f>
        <v>38800</v>
      </c>
      <c r="AJ15" s="165" t="s">
        <v>37</v>
      </c>
    </row>
    <row r="16" spans="2:39" x14ac:dyDescent="0.3">
      <c r="B16" s="178"/>
      <c r="C16" s="1" t="s">
        <v>213</v>
      </c>
      <c r="D16" s="38" t="s">
        <v>208</v>
      </c>
      <c r="E16" s="38" t="s">
        <v>208</v>
      </c>
      <c r="F16" s="38" t="s">
        <v>208</v>
      </c>
      <c r="G16" s="94">
        <v>0.4154867256637168</v>
      </c>
      <c r="H16" s="38" t="s">
        <v>208</v>
      </c>
      <c r="I16" s="38" t="s">
        <v>208</v>
      </c>
      <c r="J16" s="38" t="s">
        <v>208</v>
      </c>
      <c r="K16" s="94">
        <v>0.45250096936797207</v>
      </c>
      <c r="L16" s="38" t="s">
        <v>208</v>
      </c>
      <c r="M16" s="38" t="s">
        <v>208</v>
      </c>
      <c r="N16" s="38" t="s">
        <v>208</v>
      </c>
      <c r="O16" s="94">
        <v>0.47873799725651578</v>
      </c>
      <c r="P16" s="38" t="s">
        <v>208</v>
      </c>
      <c r="Q16" s="38" t="s">
        <v>208</v>
      </c>
      <c r="R16" s="38" t="s">
        <v>208</v>
      </c>
      <c r="S16" s="94">
        <v>0.5</v>
      </c>
      <c r="T16" s="94" t="s">
        <v>208</v>
      </c>
      <c r="U16" s="94" t="s">
        <v>208</v>
      </c>
      <c r="V16" s="94" t="s">
        <v>208</v>
      </c>
      <c r="X16" s="5">
        <v>0.4154867256637168</v>
      </c>
      <c r="Y16" s="5">
        <v>0.45250096936797207</v>
      </c>
      <c r="Z16" s="5">
        <v>0.47873799725651578</v>
      </c>
      <c r="AA16" s="95">
        <v>0.5</v>
      </c>
      <c r="AE16" s="1" t="s">
        <v>12</v>
      </c>
      <c r="AF16" s="119">
        <v>20556</v>
      </c>
      <c r="AG16" s="119">
        <v>13753</v>
      </c>
      <c r="AH16" s="119">
        <v>11035</v>
      </c>
      <c r="AI16" s="119">
        <f t="shared" ref="AI16:AI18" si="0">SUM(AF16:AH16)</f>
        <v>45344</v>
      </c>
      <c r="AJ16" s="165" t="s">
        <v>37</v>
      </c>
    </row>
    <row r="17" spans="2:36" x14ac:dyDescent="0.3">
      <c r="B17" s="178"/>
      <c r="C17" s="1" t="s">
        <v>214</v>
      </c>
      <c r="D17" s="38" t="s">
        <v>208</v>
      </c>
      <c r="E17" s="38" t="s">
        <v>208</v>
      </c>
      <c r="F17" s="38" t="s">
        <v>208</v>
      </c>
      <c r="G17" s="94">
        <v>0.24513274336283186</v>
      </c>
      <c r="H17" s="38" t="s">
        <v>208</v>
      </c>
      <c r="I17" s="38" t="s">
        <v>208</v>
      </c>
      <c r="J17" s="38" t="s">
        <v>208</v>
      </c>
      <c r="K17" s="94">
        <v>0.24234199302055059</v>
      </c>
      <c r="L17" s="38" t="s">
        <v>208</v>
      </c>
      <c r="M17" s="38" t="s">
        <v>208</v>
      </c>
      <c r="N17" s="38" t="s">
        <v>208</v>
      </c>
      <c r="O17" s="94">
        <v>0.23696844993141289</v>
      </c>
      <c r="P17" s="38" t="s">
        <v>208</v>
      </c>
      <c r="Q17" s="38" t="s">
        <v>208</v>
      </c>
      <c r="R17" s="38" t="s">
        <v>208</v>
      </c>
      <c r="S17" s="94">
        <v>0.24</v>
      </c>
      <c r="T17" s="94" t="s">
        <v>208</v>
      </c>
      <c r="U17" s="94" t="s">
        <v>208</v>
      </c>
      <c r="V17" s="94" t="s">
        <v>208</v>
      </c>
      <c r="X17" s="5">
        <v>0.24513274336283186</v>
      </c>
      <c r="Y17" s="5">
        <v>0.24234199302055059</v>
      </c>
      <c r="Z17" s="5">
        <v>0.23696844993141289</v>
      </c>
      <c r="AA17" s="95">
        <v>0.24</v>
      </c>
      <c r="AE17" s="1" t="s">
        <v>13</v>
      </c>
      <c r="AF17" s="119">
        <v>24181</v>
      </c>
      <c r="AG17" s="119">
        <v>14799</v>
      </c>
      <c r="AH17" s="119">
        <v>14947</v>
      </c>
      <c r="AI17" s="119">
        <f t="shared" si="0"/>
        <v>53927</v>
      </c>
      <c r="AJ17" s="1" t="s">
        <v>37</v>
      </c>
    </row>
    <row r="18" spans="2:36" x14ac:dyDescent="0.3">
      <c r="B18" s="178"/>
      <c r="C18" s="87" t="s">
        <v>215</v>
      </c>
      <c r="D18" s="91" t="s">
        <v>208</v>
      </c>
      <c r="E18" s="91" t="s">
        <v>208</v>
      </c>
      <c r="F18" s="91" t="s">
        <v>208</v>
      </c>
      <c r="G18" s="96">
        <v>0.17743362831858406</v>
      </c>
      <c r="H18" s="91" t="s">
        <v>208</v>
      </c>
      <c r="I18" s="91" t="s">
        <v>208</v>
      </c>
      <c r="J18" s="91" t="s">
        <v>208</v>
      </c>
      <c r="K18" s="96">
        <v>0.20279177975959675</v>
      </c>
      <c r="L18" s="91" t="s">
        <v>208</v>
      </c>
      <c r="M18" s="91" t="s">
        <v>208</v>
      </c>
      <c r="N18" s="91" t="s">
        <v>208</v>
      </c>
      <c r="O18" s="96">
        <v>0.22668038408779151</v>
      </c>
      <c r="P18" s="91" t="s">
        <v>208</v>
      </c>
      <c r="Q18" s="91" t="s">
        <v>208</v>
      </c>
      <c r="R18" s="91" t="s">
        <v>208</v>
      </c>
      <c r="S18" s="96">
        <v>0.24</v>
      </c>
      <c r="T18" s="96" t="s">
        <v>208</v>
      </c>
      <c r="U18" s="96" t="s">
        <v>208</v>
      </c>
      <c r="V18" s="96" t="s">
        <v>208</v>
      </c>
      <c r="W18" s="91"/>
      <c r="X18" s="97">
        <v>0.17743362831858406</v>
      </c>
      <c r="Y18" s="97">
        <v>0.20279177975959675</v>
      </c>
      <c r="Z18" s="97">
        <v>0.22668038408779151</v>
      </c>
      <c r="AA18" s="98">
        <v>0.24</v>
      </c>
      <c r="AE18" s="1" t="s">
        <v>47</v>
      </c>
      <c r="AF18" s="119">
        <f>83034-SUM(AF15:AF17)</f>
        <v>20664</v>
      </c>
      <c r="AG18" s="119">
        <f>58285-SUM(AG15:AG17)</f>
        <v>18542</v>
      </c>
      <c r="AH18" s="119">
        <f>50590-SUM(AH15:AH17)</f>
        <v>14632</v>
      </c>
      <c r="AI18" s="119">
        <f t="shared" si="0"/>
        <v>53838</v>
      </c>
      <c r="AJ18" s="165" t="s">
        <v>37</v>
      </c>
    </row>
    <row r="19" spans="2:36" x14ac:dyDescent="0.3">
      <c r="B19" s="178"/>
      <c r="C19" s="1" t="s">
        <v>216</v>
      </c>
      <c r="D19" s="38">
        <v>202</v>
      </c>
      <c r="E19" s="38">
        <v>215</v>
      </c>
      <c r="F19" s="38">
        <v>237</v>
      </c>
      <c r="G19" s="100">
        <v>256</v>
      </c>
      <c r="H19" s="176">
        <v>276</v>
      </c>
      <c r="I19" s="176">
        <v>301</v>
      </c>
      <c r="J19" s="176">
        <v>336</v>
      </c>
      <c r="K19" s="100">
        <v>363</v>
      </c>
      <c r="L19" s="176">
        <v>389</v>
      </c>
      <c r="M19" s="176">
        <v>419</v>
      </c>
      <c r="N19" s="176">
        <v>447</v>
      </c>
      <c r="O19" s="100">
        <v>454</v>
      </c>
      <c r="P19" s="100">
        <v>465</v>
      </c>
      <c r="Q19" s="100">
        <v>495</v>
      </c>
      <c r="R19" s="100">
        <v>518</v>
      </c>
      <c r="S19" s="100">
        <v>547</v>
      </c>
      <c r="T19" s="100">
        <v>560</v>
      </c>
      <c r="U19" s="100">
        <v>594</v>
      </c>
      <c r="V19" s="100">
        <v>629</v>
      </c>
      <c r="X19" s="101">
        <v>256</v>
      </c>
      <c r="Y19" s="101">
        <v>363</v>
      </c>
      <c r="Z19" s="101">
        <v>454</v>
      </c>
      <c r="AA19" s="102">
        <v>547</v>
      </c>
      <c r="AB19" s="163"/>
      <c r="AE19" s="4" t="s">
        <v>27</v>
      </c>
      <c r="AF19" s="145">
        <f>SUM(AF15:AF18)</f>
        <v>83034</v>
      </c>
      <c r="AG19" s="145">
        <f t="shared" ref="AG19:AI19" si="1">SUM(AG15:AG18)</f>
        <v>58285</v>
      </c>
      <c r="AH19" s="145">
        <f t="shared" si="1"/>
        <v>50590</v>
      </c>
      <c r="AI19" s="145">
        <f t="shared" si="1"/>
        <v>191909</v>
      </c>
    </row>
    <row r="20" spans="2:36" x14ac:dyDescent="0.3">
      <c r="B20" s="178"/>
      <c r="C20" s="103" t="s">
        <v>217</v>
      </c>
      <c r="D20" s="38" t="s">
        <v>208</v>
      </c>
      <c r="E20" s="38" t="s">
        <v>208</v>
      </c>
      <c r="F20" s="38" t="s">
        <v>208</v>
      </c>
      <c r="G20" s="99">
        <v>66</v>
      </c>
      <c r="H20" s="85" t="s">
        <v>208</v>
      </c>
      <c r="I20" s="85" t="s">
        <v>208</v>
      </c>
      <c r="J20" s="85" t="s">
        <v>208</v>
      </c>
      <c r="K20" s="99">
        <v>98</v>
      </c>
      <c r="L20" s="85" t="s">
        <v>208</v>
      </c>
      <c r="M20" s="85" t="s">
        <v>208</v>
      </c>
      <c r="N20" s="85" t="s">
        <v>208</v>
      </c>
      <c r="O20" s="100">
        <v>137</v>
      </c>
      <c r="P20" s="100" t="s">
        <v>208</v>
      </c>
      <c r="Q20" s="100" t="s">
        <v>208</v>
      </c>
      <c r="R20" s="100" t="s">
        <v>208</v>
      </c>
      <c r="S20" s="100">
        <v>178</v>
      </c>
      <c r="T20" s="100" t="s">
        <v>208</v>
      </c>
      <c r="U20" s="100" t="s">
        <v>208</v>
      </c>
      <c r="V20" s="100" t="s">
        <v>208</v>
      </c>
      <c r="W20" s="104"/>
      <c r="X20" s="105">
        <v>66</v>
      </c>
      <c r="Y20" s="105">
        <v>98</v>
      </c>
      <c r="Z20" s="105">
        <v>137</v>
      </c>
      <c r="AA20" s="106">
        <v>178</v>
      </c>
    </row>
    <row r="21" spans="2:36" x14ac:dyDescent="0.3">
      <c r="B21" s="178"/>
      <c r="C21" s="1" t="s">
        <v>218</v>
      </c>
      <c r="D21" s="66">
        <v>87.9</v>
      </c>
      <c r="E21" s="66">
        <v>91.9</v>
      </c>
      <c r="F21" s="66">
        <v>102.3</v>
      </c>
      <c r="G21" s="66">
        <v>118.8</v>
      </c>
      <c r="H21" s="66">
        <v>120.1</v>
      </c>
      <c r="I21" s="66">
        <v>126.6</v>
      </c>
      <c r="J21" s="66">
        <v>134.5</v>
      </c>
      <c r="K21" s="66">
        <v>147.1</v>
      </c>
      <c r="L21" s="66">
        <v>144.80000000000001</v>
      </c>
      <c r="M21" s="66">
        <v>126.7</v>
      </c>
      <c r="N21" s="66">
        <v>157</v>
      </c>
      <c r="O21" s="66">
        <v>186.3</v>
      </c>
      <c r="P21" s="66">
        <v>186.4</v>
      </c>
      <c r="Q21" s="66">
        <v>205.6</v>
      </c>
      <c r="R21" s="66">
        <v>218.6</v>
      </c>
      <c r="S21" s="66">
        <v>254.2</v>
      </c>
      <c r="T21" s="66">
        <v>254.1</v>
      </c>
      <c r="U21" s="66">
        <v>270.10000000000002</v>
      </c>
      <c r="V21" s="66">
        <v>310.39999999999998</v>
      </c>
      <c r="X21" s="66">
        <v>118.8</v>
      </c>
      <c r="Y21" s="66">
        <v>147.1</v>
      </c>
      <c r="Z21" s="66">
        <v>186.3</v>
      </c>
      <c r="AA21" s="115">
        <v>254.2</v>
      </c>
      <c r="AE21" s="4" t="s">
        <v>33</v>
      </c>
      <c r="AF21" s="4"/>
      <c r="AG21" s="4"/>
      <c r="AH21" s="4"/>
      <c r="AI21" s="4"/>
    </row>
    <row r="22" spans="2:36" x14ac:dyDescent="0.3">
      <c r="B22" s="178"/>
      <c r="C22" s="1" t="s">
        <v>219</v>
      </c>
      <c r="D22" s="3">
        <v>134</v>
      </c>
      <c r="E22" s="3">
        <v>134</v>
      </c>
      <c r="F22" s="3">
        <v>140.69999999999999</v>
      </c>
      <c r="G22" s="3">
        <v>153.6</v>
      </c>
      <c r="H22" s="3">
        <v>156.1</v>
      </c>
      <c r="I22" s="3">
        <v>166.1</v>
      </c>
      <c r="J22" s="3">
        <v>175.4</v>
      </c>
      <c r="K22" s="3">
        <v>201.1</v>
      </c>
      <c r="L22" s="3">
        <v>194.4</v>
      </c>
      <c r="M22" s="3">
        <v>194.3</v>
      </c>
      <c r="N22" s="3">
        <v>203.3</v>
      </c>
      <c r="O22" s="3">
        <v>237.8</v>
      </c>
      <c r="P22" s="3">
        <v>238.6</v>
      </c>
      <c r="Q22" s="3">
        <v>266.7</v>
      </c>
      <c r="R22" s="3">
        <v>275.8</v>
      </c>
      <c r="S22" s="3">
        <v>307.39999999999998</v>
      </c>
      <c r="T22" s="3">
        <v>309.7</v>
      </c>
      <c r="U22" s="3">
        <v>323.5</v>
      </c>
      <c r="V22" s="3">
        <v>363.7</v>
      </c>
      <c r="X22" s="3">
        <v>153.6</v>
      </c>
      <c r="Y22" s="3">
        <v>201.1</v>
      </c>
      <c r="Z22" s="3">
        <v>237.8</v>
      </c>
      <c r="AA22" s="75">
        <v>307.39999999999998</v>
      </c>
      <c r="AE22" s="23"/>
      <c r="AF22" s="23" t="s">
        <v>202</v>
      </c>
      <c r="AG22" s="23" t="s">
        <v>203</v>
      </c>
      <c r="AH22" s="23" t="s">
        <v>204</v>
      </c>
      <c r="AI22" s="23" t="s">
        <v>35</v>
      </c>
    </row>
    <row r="23" spans="2:36" ht="13.5" thickBot="1" x14ac:dyDescent="0.35">
      <c r="B23" s="179"/>
      <c r="C23" s="76" t="s">
        <v>220</v>
      </c>
      <c r="D23" s="144">
        <v>0.6</v>
      </c>
      <c r="E23" s="144">
        <v>0.62</v>
      </c>
      <c r="F23" s="144">
        <v>0.63</v>
      </c>
      <c r="G23" s="144">
        <v>0.66</v>
      </c>
      <c r="H23" s="144">
        <v>0.63</v>
      </c>
      <c r="I23" s="144">
        <v>0.63</v>
      </c>
      <c r="J23" s="144">
        <v>0.65</v>
      </c>
      <c r="K23" s="144">
        <v>0.76</v>
      </c>
      <c r="L23" s="144">
        <v>0.65</v>
      </c>
      <c r="M23" s="144">
        <v>0.66</v>
      </c>
      <c r="N23" s="144">
        <v>0.67</v>
      </c>
      <c r="O23" s="144">
        <v>0.64</v>
      </c>
      <c r="P23" s="144">
        <v>0.64</v>
      </c>
      <c r="Q23" s="144">
        <v>0.62</v>
      </c>
      <c r="R23" s="144">
        <v>0.63</v>
      </c>
      <c r="S23" s="144">
        <v>0.63</v>
      </c>
      <c r="T23" s="144">
        <v>0.61</v>
      </c>
      <c r="U23" s="144">
        <v>0.62</v>
      </c>
      <c r="V23" s="144">
        <v>0.61</v>
      </c>
      <c r="W23" s="107"/>
      <c r="X23" s="67">
        <v>0.66</v>
      </c>
      <c r="Y23" s="67">
        <v>0.76</v>
      </c>
      <c r="Z23" s="67">
        <v>0.64</v>
      </c>
      <c r="AA23" s="114">
        <v>0.63</v>
      </c>
      <c r="AE23" s="1" t="s">
        <v>15</v>
      </c>
      <c r="AF23" s="119">
        <v>21709</v>
      </c>
      <c r="AG23" s="119">
        <v>15342</v>
      </c>
      <c r="AH23" s="119">
        <v>13240</v>
      </c>
      <c r="AI23" s="119">
        <f>SUM(AF23:AH23)</f>
        <v>50291</v>
      </c>
      <c r="AJ23" s="165" t="s">
        <v>37</v>
      </c>
    </row>
    <row r="24" spans="2:36" ht="13.5" thickBot="1" x14ac:dyDescent="0.35">
      <c r="AE24" s="1" t="s">
        <v>16</v>
      </c>
      <c r="AF24" s="119">
        <v>24523</v>
      </c>
      <c r="AG24" s="119">
        <v>17570</v>
      </c>
      <c r="AH24" s="119">
        <v>13608</v>
      </c>
      <c r="AI24" s="119">
        <f t="shared" ref="AI24:AI26" si="2">SUM(AF24:AH24)</f>
        <v>55701</v>
      </c>
      <c r="AJ24" s="165" t="s">
        <v>37</v>
      </c>
    </row>
    <row r="25" spans="2:36" x14ac:dyDescent="0.3">
      <c r="B25" s="177" t="s">
        <v>221</v>
      </c>
      <c r="C25" s="72" t="s">
        <v>222</v>
      </c>
      <c r="D25" s="108" t="s">
        <v>208</v>
      </c>
      <c r="E25" s="108" t="s">
        <v>208</v>
      </c>
      <c r="F25" s="108" t="s">
        <v>208</v>
      </c>
      <c r="G25" s="109">
        <v>0.43488943488943493</v>
      </c>
      <c r="H25" s="108" t="s">
        <v>208</v>
      </c>
      <c r="I25" s="108" t="s">
        <v>208</v>
      </c>
      <c r="J25" s="108" t="s">
        <v>208</v>
      </c>
      <c r="K25" s="110">
        <v>0.45</v>
      </c>
      <c r="L25" s="108" t="s">
        <v>208</v>
      </c>
      <c r="M25" s="108" t="s">
        <v>208</v>
      </c>
      <c r="N25" s="108" t="s">
        <v>208</v>
      </c>
      <c r="O25" s="110">
        <v>0.47</v>
      </c>
      <c r="P25" s="108" t="s">
        <v>208</v>
      </c>
      <c r="Q25" s="108" t="s">
        <v>208</v>
      </c>
      <c r="R25" s="108" t="s">
        <v>208</v>
      </c>
      <c r="S25" s="110">
        <v>0.51</v>
      </c>
      <c r="T25" s="108" t="s">
        <v>208</v>
      </c>
      <c r="U25" s="108" t="s">
        <v>208</v>
      </c>
      <c r="V25" s="108" t="s">
        <v>208</v>
      </c>
      <c r="W25" s="108"/>
      <c r="X25" s="111">
        <v>0.43488943488943493</v>
      </c>
      <c r="Y25" s="111">
        <v>0.45</v>
      </c>
      <c r="Z25" s="111">
        <v>0.47</v>
      </c>
      <c r="AA25" s="112">
        <v>0.51</v>
      </c>
      <c r="AE25" s="1" t="s">
        <v>17</v>
      </c>
      <c r="AF25" s="119">
        <v>29416</v>
      </c>
      <c r="AG25" s="119">
        <v>19026</v>
      </c>
      <c r="AH25" s="119">
        <v>14297</v>
      </c>
      <c r="AI25" s="119">
        <f t="shared" si="2"/>
        <v>62739</v>
      </c>
      <c r="AJ25" s="165" t="s">
        <v>37</v>
      </c>
    </row>
    <row r="26" spans="2:36" x14ac:dyDescent="0.3">
      <c r="B26" s="178"/>
      <c r="C26" s="87" t="s">
        <v>223</v>
      </c>
      <c r="D26" s="91" t="s">
        <v>208</v>
      </c>
      <c r="E26" s="91" t="s">
        <v>208</v>
      </c>
      <c r="F26" s="91" t="s">
        <v>208</v>
      </c>
      <c r="G26" s="96">
        <v>0.56511056511056512</v>
      </c>
      <c r="H26" s="91" t="s">
        <v>208</v>
      </c>
      <c r="I26" s="91" t="s">
        <v>208</v>
      </c>
      <c r="J26" s="91" t="s">
        <v>208</v>
      </c>
      <c r="K26" s="113">
        <v>0.55000000000000004</v>
      </c>
      <c r="L26" s="91" t="s">
        <v>208</v>
      </c>
      <c r="M26" s="91" t="s">
        <v>208</v>
      </c>
      <c r="N26" s="91" t="s">
        <v>208</v>
      </c>
      <c r="O26" s="113">
        <v>0.53</v>
      </c>
      <c r="P26" s="91" t="s">
        <v>208</v>
      </c>
      <c r="Q26" s="91" t="s">
        <v>208</v>
      </c>
      <c r="R26" s="91" t="s">
        <v>208</v>
      </c>
      <c r="S26" s="113">
        <v>0.49</v>
      </c>
      <c r="T26" s="91" t="s">
        <v>208</v>
      </c>
      <c r="U26" s="91" t="s">
        <v>208</v>
      </c>
      <c r="V26" s="91" t="s">
        <v>208</v>
      </c>
      <c r="W26" s="91"/>
      <c r="X26" s="97">
        <v>0.56511056511056512</v>
      </c>
      <c r="Y26" s="97">
        <v>0.55000000000000004</v>
      </c>
      <c r="Z26" s="97">
        <v>0.53</v>
      </c>
      <c r="AA26" s="98">
        <v>0.49</v>
      </c>
      <c r="AE26" s="1" t="s">
        <v>53</v>
      </c>
      <c r="AF26" s="119">
        <f>102025-SUM(AF23:AF25)</f>
        <v>26377</v>
      </c>
      <c r="AG26" s="119">
        <f>71635-SUM(AG23:AG25)</f>
        <v>19697</v>
      </c>
      <c r="AH26" s="119">
        <f>58679-SUM(AH23:AH25)</f>
        <v>17534</v>
      </c>
      <c r="AI26" s="119">
        <f t="shared" si="2"/>
        <v>63608</v>
      </c>
      <c r="AJ26" s="165" t="s">
        <v>37</v>
      </c>
    </row>
    <row r="27" spans="2:36" x14ac:dyDescent="0.3">
      <c r="B27" s="178"/>
      <c r="C27" s="1" t="s">
        <v>224</v>
      </c>
      <c r="D27" s="38" t="s">
        <v>208</v>
      </c>
      <c r="E27" s="38" t="s">
        <v>208</v>
      </c>
      <c r="F27" s="38" t="s">
        <v>208</v>
      </c>
      <c r="G27" s="168">
        <v>0.56999999999999995</v>
      </c>
      <c r="H27" s="38" t="s">
        <v>208</v>
      </c>
      <c r="I27" s="38" t="s">
        <v>208</v>
      </c>
      <c r="J27" s="38" t="s">
        <v>208</v>
      </c>
      <c r="K27" s="168">
        <v>0.54</v>
      </c>
      <c r="L27" s="38" t="s">
        <v>208</v>
      </c>
      <c r="M27" s="38" t="s">
        <v>208</v>
      </c>
      <c r="N27" s="38" t="s">
        <v>208</v>
      </c>
      <c r="O27" s="168">
        <v>0.51</v>
      </c>
      <c r="P27" s="38" t="s">
        <v>208</v>
      </c>
      <c r="Q27" s="38" t="s">
        <v>208</v>
      </c>
      <c r="R27" s="38" t="s">
        <v>208</v>
      </c>
      <c r="S27" s="168">
        <v>0.52</v>
      </c>
      <c r="T27" s="38" t="s">
        <v>208</v>
      </c>
      <c r="U27" s="38" t="s">
        <v>208</v>
      </c>
      <c r="V27" s="38" t="s">
        <v>208</v>
      </c>
      <c r="X27" s="5">
        <v>0.56999999999999995</v>
      </c>
      <c r="Y27" s="5">
        <v>0.54</v>
      </c>
      <c r="Z27" s="5">
        <v>0.51</v>
      </c>
      <c r="AA27" s="95">
        <v>0.52</v>
      </c>
      <c r="AE27" s="4" t="s">
        <v>28</v>
      </c>
      <c r="AF27" s="145">
        <f>SUM(AF23:AF26)</f>
        <v>102025</v>
      </c>
      <c r="AG27" s="145">
        <f t="shared" ref="AG27:AI27" si="3">SUM(AG23:AG26)</f>
        <v>71635</v>
      </c>
      <c r="AH27" s="145">
        <f t="shared" si="3"/>
        <v>58679</v>
      </c>
      <c r="AI27" s="145">
        <f t="shared" si="3"/>
        <v>232339</v>
      </c>
    </row>
    <row r="28" spans="2:36" x14ac:dyDescent="0.3">
      <c r="B28" s="178"/>
      <c r="C28" s="1" t="s">
        <v>225</v>
      </c>
      <c r="D28" s="38" t="s">
        <v>208</v>
      </c>
      <c r="E28" s="38" t="s">
        <v>208</v>
      </c>
      <c r="F28" s="38" t="s">
        <v>208</v>
      </c>
      <c r="G28" s="168">
        <v>0.28000000000000003</v>
      </c>
      <c r="H28" s="38" t="s">
        <v>208</v>
      </c>
      <c r="I28" s="38" t="s">
        <v>208</v>
      </c>
      <c r="J28" s="38" t="s">
        <v>208</v>
      </c>
      <c r="K28" s="168">
        <v>0.28999999999999998</v>
      </c>
      <c r="L28" s="38" t="s">
        <v>208</v>
      </c>
      <c r="M28" s="38" t="s">
        <v>208</v>
      </c>
      <c r="N28" s="38" t="s">
        <v>208</v>
      </c>
      <c r="O28" s="168">
        <v>0.3</v>
      </c>
      <c r="P28" s="38" t="s">
        <v>208</v>
      </c>
      <c r="Q28" s="38" t="s">
        <v>208</v>
      </c>
      <c r="R28" s="38" t="s">
        <v>208</v>
      </c>
      <c r="S28" s="168">
        <v>0.28999999999999998</v>
      </c>
      <c r="T28" s="38" t="s">
        <v>208</v>
      </c>
      <c r="U28" s="38" t="s">
        <v>208</v>
      </c>
      <c r="V28" s="38" t="s">
        <v>208</v>
      </c>
      <c r="X28" s="5">
        <v>0.28000000000000003</v>
      </c>
      <c r="Y28" s="5">
        <v>0.28999999999999998</v>
      </c>
      <c r="Z28" s="5">
        <v>0.3</v>
      </c>
      <c r="AA28" s="95">
        <v>0.28999999999999998</v>
      </c>
    </row>
    <row r="29" spans="2:36" x14ac:dyDescent="0.3">
      <c r="B29" s="178"/>
      <c r="C29" s="87" t="s">
        <v>226</v>
      </c>
      <c r="D29" s="91" t="s">
        <v>208</v>
      </c>
      <c r="E29" s="91" t="s">
        <v>208</v>
      </c>
      <c r="F29" s="91" t="s">
        <v>208</v>
      </c>
      <c r="G29" s="113">
        <v>0.16</v>
      </c>
      <c r="H29" s="91" t="s">
        <v>208</v>
      </c>
      <c r="I29" s="91" t="s">
        <v>208</v>
      </c>
      <c r="J29" s="91" t="s">
        <v>208</v>
      </c>
      <c r="K29" s="113">
        <v>0.17</v>
      </c>
      <c r="L29" s="91" t="s">
        <v>208</v>
      </c>
      <c r="M29" s="91" t="s">
        <v>208</v>
      </c>
      <c r="N29" s="91" t="s">
        <v>208</v>
      </c>
      <c r="O29" s="113">
        <v>0.19</v>
      </c>
      <c r="P29" s="91" t="s">
        <v>208</v>
      </c>
      <c r="Q29" s="91" t="s">
        <v>208</v>
      </c>
      <c r="R29" s="91" t="s">
        <v>208</v>
      </c>
      <c r="S29" s="113">
        <v>0.18</v>
      </c>
      <c r="T29" s="91" t="s">
        <v>208</v>
      </c>
      <c r="U29" s="91" t="s">
        <v>208</v>
      </c>
      <c r="V29" s="91" t="s">
        <v>208</v>
      </c>
      <c r="W29" s="91"/>
      <c r="X29" s="97">
        <v>0.16</v>
      </c>
      <c r="Y29" s="97">
        <v>0.17</v>
      </c>
      <c r="Z29" s="97">
        <v>0.19</v>
      </c>
      <c r="AA29" s="98">
        <v>0.18</v>
      </c>
      <c r="AE29" s="4" t="s">
        <v>56</v>
      </c>
      <c r="AF29" s="4"/>
      <c r="AG29" s="4"/>
      <c r="AH29" s="4"/>
      <c r="AI29" s="4"/>
    </row>
    <row r="30" spans="2:36" x14ac:dyDescent="0.3">
      <c r="B30" s="178"/>
      <c r="C30" s="1" t="s">
        <v>227</v>
      </c>
      <c r="D30" s="38" t="s">
        <v>208</v>
      </c>
      <c r="E30" s="38" t="s">
        <v>208</v>
      </c>
      <c r="F30" s="38" t="s">
        <v>208</v>
      </c>
      <c r="G30" s="168">
        <v>0.56999999999999995</v>
      </c>
      <c r="H30" s="38" t="s">
        <v>208</v>
      </c>
      <c r="I30" s="38" t="s">
        <v>208</v>
      </c>
      <c r="J30" s="38" t="s">
        <v>208</v>
      </c>
      <c r="K30" s="168">
        <v>0.56000000000000005</v>
      </c>
      <c r="L30" s="38" t="s">
        <v>208</v>
      </c>
      <c r="M30" s="38" t="s">
        <v>208</v>
      </c>
      <c r="N30" s="38" t="s">
        <v>208</v>
      </c>
      <c r="O30" s="168">
        <v>0.57999999999999996</v>
      </c>
      <c r="P30" s="38" t="s">
        <v>208</v>
      </c>
      <c r="Q30" s="38" t="s">
        <v>208</v>
      </c>
      <c r="R30" s="38" t="s">
        <v>208</v>
      </c>
      <c r="S30" s="168">
        <v>0.5</v>
      </c>
      <c r="T30" s="38" t="s">
        <v>208</v>
      </c>
      <c r="U30" s="38" t="s">
        <v>208</v>
      </c>
      <c r="V30" s="38" t="s">
        <v>208</v>
      </c>
      <c r="X30" s="5">
        <v>0.56999999999999995</v>
      </c>
      <c r="Y30" s="5">
        <v>0.56000000000000005</v>
      </c>
      <c r="Z30" s="5">
        <v>0.57999999999999996</v>
      </c>
      <c r="AA30" s="95">
        <v>0.5</v>
      </c>
      <c r="AE30" s="23"/>
      <c r="AF30" s="23" t="s">
        <v>202</v>
      </c>
      <c r="AG30" s="23" t="s">
        <v>203</v>
      </c>
      <c r="AH30" s="23" t="s">
        <v>204</v>
      </c>
      <c r="AI30" s="23" t="s">
        <v>35</v>
      </c>
    </row>
    <row r="31" spans="2:36" x14ac:dyDescent="0.3">
      <c r="B31" s="178"/>
      <c r="C31" s="87" t="s">
        <v>228</v>
      </c>
      <c r="D31" s="91" t="s">
        <v>208</v>
      </c>
      <c r="E31" s="91" t="s">
        <v>208</v>
      </c>
      <c r="F31" s="91" t="s">
        <v>208</v>
      </c>
      <c r="G31" s="113">
        <v>0.43</v>
      </c>
      <c r="H31" s="91" t="s">
        <v>208</v>
      </c>
      <c r="I31" s="91" t="s">
        <v>208</v>
      </c>
      <c r="J31" s="91" t="s">
        <v>208</v>
      </c>
      <c r="K31" s="113">
        <v>0.44</v>
      </c>
      <c r="L31" s="91" t="s">
        <v>208</v>
      </c>
      <c r="M31" s="91" t="s">
        <v>208</v>
      </c>
      <c r="N31" s="91" t="s">
        <v>208</v>
      </c>
      <c r="O31" s="113">
        <v>0.42</v>
      </c>
      <c r="P31" s="91" t="s">
        <v>208</v>
      </c>
      <c r="Q31" s="91" t="s">
        <v>208</v>
      </c>
      <c r="R31" s="91" t="s">
        <v>208</v>
      </c>
      <c r="S31" s="113">
        <v>0.5</v>
      </c>
      <c r="T31" s="91" t="s">
        <v>208</v>
      </c>
      <c r="U31" s="91" t="s">
        <v>208</v>
      </c>
      <c r="V31" s="91" t="s">
        <v>208</v>
      </c>
      <c r="W31" s="91"/>
      <c r="X31" s="97">
        <v>0.43</v>
      </c>
      <c r="Y31" s="97">
        <v>0.44</v>
      </c>
      <c r="Z31" s="97">
        <v>0.42</v>
      </c>
      <c r="AA31" s="98">
        <v>0.5</v>
      </c>
      <c r="AE31" s="1" t="s">
        <v>19</v>
      </c>
      <c r="AF31" s="119">
        <v>24436</v>
      </c>
      <c r="AG31" s="119">
        <v>19488</v>
      </c>
      <c r="AH31" s="119">
        <v>15648</v>
      </c>
      <c r="AI31" s="119">
        <f>SUM(AF31:AH31)</f>
        <v>59572</v>
      </c>
      <c r="AJ31" s="165" t="s">
        <v>37</v>
      </c>
    </row>
    <row r="32" spans="2:36" x14ac:dyDescent="0.3">
      <c r="B32" s="178"/>
      <c r="C32" s="1" t="s">
        <v>229</v>
      </c>
      <c r="D32" s="38" t="s">
        <v>208</v>
      </c>
      <c r="E32" s="38" t="s">
        <v>208</v>
      </c>
      <c r="F32" s="38" t="s">
        <v>208</v>
      </c>
      <c r="G32" s="168">
        <v>0.28999999999999998</v>
      </c>
      <c r="H32" s="38" t="s">
        <v>208</v>
      </c>
      <c r="I32" s="38" t="s">
        <v>208</v>
      </c>
      <c r="J32" s="38" t="s">
        <v>208</v>
      </c>
      <c r="K32" s="168">
        <v>0.28000000000000003</v>
      </c>
      <c r="L32" s="38" t="s">
        <v>208</v>
      </c>
      <c r="M32" s="38" t="s">
        <v>208</v>
      </c>
      <c r="N32" s="38" t="s">
        <v>208</v>
      </c>
      <c r="O32" s="168">
        <v>0.27</v>
      </c>
      <c r="P32" s="38" t="s">
        <v>208</v>
      </c>
      <c r="Q32" s="38" t="s">
        <v>208</v>
      </c>
      <c r="R32" s="38" t="s">
        <v>208</v>
      </c>
      <c r="S32" s="168">
        <v>0.27</v>
      </c>
      <c r="T32" s="38" t="s">
        <v>208</v>
      </c>
      <c r="U32" s="38" t="s">
        <v>208</v>
      </c>
      <c r="V32" s="38" t="s">
        <v>208</v>
      </c>
      <c r="X32" s="5">
        <v>0.28999999999999998</v>
      </c>
      <c r="Y32" s="5">
        <v>0.28000000000000003</v>
      </c>
      <c r="Z32" s="5">
        <v>0.27</v>
      </c>
      <c r="AA32" s="95">
        <v>0.27</v>
      </c>
      <c r="AE32" s="1" t="s">
        <v>20</v>
      </c>
      <c r="AF32" s="119">
        <v>28297</v>
      </c>
      <c r="AG32" s="119">
        <v>19573</v>
      </c>
      <c r="AH32" s="119">
        <v>16999</v>
      </c>
      <c r="AI32" s="119">
        <f>SUM(AF32:AH32)</f>
        <v>64869</v>
      </c>
      <c r="AJ32" s="165" t="s">
        <v>37</v>
      </c>
    </row>
    <row r="33" spans="2:36" x14ac:dyDescent="0.3">
      <c r="B33" s="178"/>
      <c r="C33" s="1" t="s">
        <v>230</v>
      </c>
      <c r="D33" s="38" t="s">
        <v>208</v>
      </c>
      <c r="E33" s="38" t="s">
        <v>208</v>
      </c>
      <c r="F33" s="38" t="s">
        <v>208</v>
      </c>
      <c r="G33" s="168">
        <v>0.15</v>
      </c>
      <c r="H33" s="38" t="s">
        <v>208</v>
      </c>
      <c r="I33" s="38" t="s">
        <v>208</v>
      </c>
      <c r="J33" s="38" t="s">
        <v>208</v>
      </c>
      <c r="K33" s="168">
        <v>0.14000000000000001</v>
      </c>
      <c r="L33" s="38" t="s">
        <v>208</v>
      </c>
      <c r="M33" s="38" t="s">
        <v>208</v>
      </c>
      <c r="N33" s="38" t="s">
        <v>208</v>
      </c>
      <c r="O33" s="168">
        <v>0.15</v>
      </c>
      <c r="P33" s="38" t="s">
        <v>208</v>
      </c>
      <c r="Q33" s="38" t="s">
        <v>208</v>
      </c>
      <c r="R33" s="38" t="s">
        <v>208</v>
      </c>
      <c r="S33" s="168">
        <v>0.12</v>
      </c>
      <c r="T33" s="38" t="s">
        <v>208</v>
      </c>
      <c r="U33" s="38" t="s">
        <v>208</v>
      </c>
      <c r="V33" s="38" t="s">
        <v>208</v>
      </c>
      <c r="X33" s="5">
        <v>0.15</v>
      </c>
      <c r="Y33" s="5">
        <v>0.14000000000000001</v>
      </c>
      <c r="Z33" s="5">
        <v>0.15</v>
      </c>
      <c r="AA33" s="95">
        <v>0.12</v>
      </c>
      <c r="AE33" s="1" t="s">
        <v>21</v>
      </c>
      <c r="AF33" s="119">
        <v>31751</v>
      </c>
      <c r="AG33" s="119">
        <v>21739</v>
      </c>
      <c r="AH33" s="119">
        <v>19270</v>
      </c>
      <c r="AI33" s="119">
        <f>SUM(AF33:AH33)</f>
        <v>72760</v>
      </c>
      <c r="AJ33" s="165" t="s">
        <v>37</v>
      </c>
    </row>
    <row r="34" spans="2:36" x14ac:dyDescent="0.3">
      <c r="B34" s="178"/>
      <c r="C34" s="87" t="s">
        <v>231</v>
      </c>
      <c r="D34" s="91" t="s">
        <v>208</v>
      </c>
      <c r="E34" s="91" t="s">
        <v>208</v>
      </c>
      <c r="F34" s="91" t="s">
        <v>208</v>
      </c>
      <c r="G34" s="113">
        <v>0.56000000000000005</v>
      </c>
      <c r="H34" s="91" t="s">
        <v>208</v>
      </c>
      <c r="I34" s="91" t="s">
        <v>208</v>
      </c>
      <c r="J34" s="91" t="s">
        <v>208</v>
      </c>
      <c r="K34" s="113">
        <v>0.57999999999999996</v>
      </c>
      <c r="L34" s="91" t="s">
        <v>208</v>
      </c>
      <c r="M34" s="91" t="s">
        <v>208</v>
      </c>
      <c r="N34" s="91" t="s">
        <v>208</v>
      </c>
      <c r="O34" s="113">
        <v>0.57999999999999996</v>
      </c>
      <c r="P34" s="91" t="s">
        <v>208</v>
      </c>
      <c r="Q34" s="91" t="s">
        <v>208</v>
      </c>
      <c r="R34" s="91" t="s">
        <v>208</v>
      </c>
      <c r="S34" s="113">
        <v>0.61</v>
      </c>
      <c r="T34" s="91" t="s">
        <v>208</v>
      </c>
      <c r="U34" s="91" t="s">
        <v>208</v>
      </c>
      <c r="V34" s="91" t="s">
        <v>208</v>
      </c>
      <c r="W34" s="91"/>
      <c r="X34" s="97">
        <v>0.56000000000000005</v>
      </c>
      <c r="Y34" s="97">
        <v>0.57999999999999996</v>
      </c>
      <c r="Z34" s="97">
        <v>0.57999999999999996</v>
      </c>
      <c r="AA34" s="98">
        <v>0.61</v>
      </c>
    </row>
    <row r="35" spans="2:36" x14ac:dyDescent="0.3">
      <c r="B35" s="178"/>
      <c r="C35" s="1" t="s">
        <v>232</v>
      </c>
      <c r="D35" s="38" t="s">
        <v>208</v>
      </c>
      <c r="E35" s="38" t="s">
        <v>208</v>
      </c>
      <c r="F35" s="38" t="s">
        <v>208</v>
      </c>
      <c r="G35" s="168">
        <v>0.5</v>
      </c>
      <c r="H35" s="38" t="s">
        <v>208</v>
      </c>
      <c r="I35" s="38" t="s">
        <v>208</v>
      </c>
      <c r="J35" s="38" t="s">
        <v>208</v>
      </c>
      <c r="K35" s="168">
        <v>0.47</v>
      </c>
      <c r="L35" s="38" t="s">
        <v>208</v>
      </c>
      <c r="M35" s="38" t="s">
        <v>208</v>
      </c>
      <c r="N35" s="38" t="s">
        <v>208</v>
      </c>
      <c r="O35" s="168">
        <v>0.45</v>
      </c>
      <c r="P35" s="38" t="s">
        <v>208</v>
      </c>
      <c r="Q35" s="38" t="s">
        <v>208</v>
      </c>
      <c r="R35" s="38" t="s">
        <v>208</v>
      </c>
      <c r="S35" s="168">
        <v>0.45</v>
      </c>
      <c r="T35" s="38" t="s">
        <v>208</v>
      </c>
      <c r="U35" s="38" t="s">
        <v>208</v>
      </c>
      <c r="V35" s="38" t="s">
        <v>208</v>
      </c>
      <c r="X35" s="5">
        <v>0.5</v>
      </c>
      <c r="Y35" s="5">
        <v>0.47</v>
      </c>
      <c r="Z35" s="5">
        <v>0.45</v>
      </c>
      <c r="AA35" s="95">
        <v>0.45</v>
      </c>
    </row>
    <row r="36" spans="2:36" x14ac:dyDescent="0.3">
      <c r="B36" s="178"/>
      <c r="C36" s="1" t="s">
        <v>233</v>
      </c>
      <c r="D36" s="38" t="s">
        <v>208</v>
      </c>
      <c r="E36" s="38" t="s">
        <v>208</v>
      </c>
      <c r="F36" s="38" t="s">
        <v>208</v>
      </c>
      <c r="G36" s="168">
        <v>0.31</v>
      </c>
      <c r="H36" s="38" t="s">
        <v>208</v>
      </c>
      <c r="I36" s="38" t="s">
        <v>208</v>
      </c>
      <c r="J36" s="38" t="s">
        <v>208</v>
      </c>
      <c r="K36" s="168">
        <v>0.33</v>
      </c>
      <c r="L36" s="38" t="s">
        <v>208</v>
      </c>
      <c r="M36" s="38" t="s">
        <v>208</v>
      </c>
      <c r="N36" s="38" t="s">
        <v>208</v>
      </c>
      <c r="O36" s="168">
        <v>0.35</v>
      </c>
      <c r="P36" s="38" t="s">
        <v>208</v>
      </c>
      <c r="Q36" s="38" t="s">
        <v>208</v>
      </c>
      <c r="R36" s="38" t="s">
        <v>208</v>
      </c>
      <c r="S36" s="168">
        <v>0.35</v>
      </c>
      <c r="T36" s="38" t="s">
        <v>208</v>
      </c>
      <c r="U36" s="38" t="s">
        <v>208</v>
      </c>
      <c r="V36" s="38" t="s">
        <v>208</v>
      </c>
      <c r="X36" s="5">
        <v>0.31</v>
      </c>
      <c r="Y36" s="5">
        <v>0.33</v>
      </c>
      <c r="Z36" s="5">
        <v>0.35</v>
      </c>
      <c r="AA36" s="95">
        <v>0.35</v>
      </c>
    </row>
    <row r="37" spans="2:36" x14ac:dyDescent="0.3">
      <c r="B37" s="180"/>
      <c r="C37" s="103" t="s">
        <v>234</v>
      </c>
      <c r="D37" s="104" t="s">
        <v>208</v>
      </c>
      <c r="E37" s="104" t="s">
        <v>208</v>
      </c>
      <c r="F37" s="104" t="s">
        <v>208</v>
      </c>
      <c r="G37" s="169">
        <v>0.19</v>
      </c>
      <c r="H37" s="104" t="s">
        <v>208</v>
      </c>
      <c r="I37" s="104" t="s">
        <v>208</v>
      </c>
      <c r="J37" s="104" t="s">
        <v>208</v>
      </c>
      <c r="K37" s="169">
        <v>0.2</v>
      </c>
      <c r="L37" s="104" t="s">
        <v>208</v>
      </c>
      <c r="M37" s="104" t="s">
        <v>208</v>
      </c>
      <c r="N37" s="104" t="s">
        <v>208</v>
      </c>
      <c r="O37" s="169">
        <v>0.2</v>
      </c>
      <c r="P37" s="104" t="s">
        <v>208</v>
      </c>
      <c r="Q37" s="104" t="s">
        <v>208</v>
      </c>
      <c r="R37" s="104" t="s">
        <v>208</v>
      </c>
      <c r="S37" s="169">
        <v>0.2</v>
      </c>
      <c r="T37" s="104" t="s">
        <v>208</v>
      </c>
      <c r="U37" s="104" t="s">
        <v>208</v>
      </c>
      <c r="V37" s="104" t="s">
        <v>208</v>
      </c>
      <c r="W37" s="104"/>
      <c r="X37" s="170">
        <v>0.19</v>
      </c>
      <c r="Y37" s="170">
        <v>0.2</v>
      </c>
      <c r="Z37" s="170">
        <v>0.2</v>
      </c>
      <c r="AA37" s="171">
        <v>0.2</v>
      </c>
    </row>
    <row r="38" spans="2:36" x14ac:dyDescent="0.3">
      <c r="B38" s="178"/>
      <c r="C38" s="1" t="s">
        <v>235</v>
      </c>
      <c r="D38" s="38" t="s">
        <v>208</v>
      </c>
      <c r="E38" s="38" t="s">
        <v>208</v>
      </c>
      <c r="F38" s="38" t="s">
        <v>208</v>
      </c>
      <c r="G38" s="38" t="s">
        <v>208</v>
      </c>
      <c r="H38" s="38" t="s">
        <v>208</v>
      </c>
      <c r="I38" s="38" t="s">
        <v>208</v>
      </c>
      <c r="J38" s="38" t="s">
        <v>208</v>
      </c>
      <c r="K38" s="38" t="s">
        <v>208</v>
      </c>
      <c r="L38" s="38" t="s">
        <v>208</v>
      </c>
      <c r="M38" s="38" t="s">
        <v>208</v>
      </c>
      <c r="N38" s="38" t="s">
        <v>208</v>
      </c>
      <c r="O38" s="173">
        <v>0.13600000000000001</v>
      </c>
      <c r="P38" s="38" t="s">
        <v>208</v>
      </c>
      <c r="Q38" s="38" t="s">
        <v>208</v>
      </c>
      <c r="R38" s="38" t="s">
        <v>208</v>
      </c>
      <c r="S38" s="173">
        <v>0.1206</v>
      </c>
      <c r="T38" s="38" t="s">
        <v>208</v>
      </c>
      <c r="U38" s="38" t="s">
        <v>208</v>
      </c>
      <c r="V38" s="38" t="s">
        <v>208</v>
      </c>
      <c r="X38" s="5" t="s">
        <v>208</v>
      </c>
      <c r="Y38" s="5" t="s">
        <v>208</v>
      </c>
      <c r="Z38" s="5">
        <v>0.13600000000000001</v>
      </c>
      <c r="AA38" s="95">
        <v>0.1206</v>
      </c>
    </row>
    <row r="39" spans="2:36" x14ac:dyDescent="0.3">
      <c r="B39" s="178"/>
      <c r="C39" s="1" t="s">
        <v>236</v>
      </c>
      <c r="D39" s="38" t="s">
        <v>208</v>
      </c>
      <c r="E39" s="38" t="s">
        <v>208</v>
      </c>
      <c r="F39" s="38" t="s">
        <v>208</v>
      </c>
      <c r="G39" s="38" t="s">
        <v>208</v>
      </c>
      <c r="H39" s="38" t="s">
        <v>208</v>
      </c>
      <c r="I39" s="38" t="s">
        <v>208</v>
      </c>
      <c r="J39" s="38" t="s">
        <v>208</v>
      </c>
      <c r="K39" s="38" t="s">
        <v>208</v>
      </c>
      <c r="L39" s="38" t="s">
        <v>208</v>
      </c>
      <c r="M39" s="38" t="s">
        <v>208</v>
      </c>
      <c r="N39" s="38" t="s">
        <v>208</v>
      </c>
      <c r="O39" s="173">
        <v>0.13400000000000001</v>
      </c>
      <c r="P39" s="38" t="s">
        <v>208</v>
      </c>
      <c r="Q39" s="38" t="s">
        <v>208</v>
      </c>
      <c r="R39" s="38" t="s">
        <v>208</v>
      </c>
      <c r="S39" s="173">
        <v>0.12479999999999999</v>
      </c>
      <c r="T39" s="38" t="s">
        <v>208</v>
      </c>
      <c r="U39" s="38" t="s">
        <v>208</v>
      </c>
      <c r="V39" s="38" t="s">
        <v>208</v>
      </c>
      <c r="X39" s="5" t="s">
        <v>208</v>
      </c>
      <c r="Y39" s="5" t="s">
        <v>208</v>
      </c>
      <c r="Z39" s="5">
        <v>0.13400000000000001</v>
      </c>
      <c r="AA39" s="95">
        <v>0.12479999999999999</v>
      </c>
    </row>
    <row r="40" spans="2:36" x14ac:dyDescent="0.3">
      <c r="B40" s="178"/>
      <c r="C40" s="1" t="s">
        <v>237</v>
      </c>
      <c r="D40" s="38" t="s">
        <v>208</v>
      </c>
      <c r="E40" s="38" t="s">
        <v>208</v>
      </c>
      <c r="F40" s="38" t="s">
        <v>208</v>
      </c>
      <c r="G40" s="38" t="s">
        <v>208</v>
      </c>
      <c r="H40" s="38" t="s">
        <v>208</v>
      </c>
      <c r="I40" s="38" t="s">
        <v>208</v>
      </c>
      <c r="J40" s="38" t="s">
        <v>208</v>
      </c>
      <c r="K40" s="38" t="s">
        <v>208</v>
      </c>
      <c r="L40" s="38" t="s">
        <v>208</v>
      </c>
      <c r="M40" s="38" t="s">
        <v>208</v>
      </c>
      <c r="N40" s="38" t="s">
        <v>208</v>
      </c>
      <c r="O40" s="173">
        <v>0.105</v>
      </c>
      <c r="P40" s="38" t="s">
        <v>208</v>
      </c>
      <c r="Q40" s="38" t="s">
        <v>208</v>
      </c>
      <c r="R40" s="38" t="s">
        <v>208</v>
      </c>
      <c r="S40" s="173">
        <v>0.1137</v>
      </c>
      <c r="T40" s="38" t="s">
        <v>208</v>
      </c>
      <c r="U40" s="38" t="s">
        <v>208</v>
      </c>
      <c r="V40" s="38" t="s">
        <v>208</v>
      </c>
      <c r="X40" s="5" t="s">
        <v>208</v>
      </c>
      <c r="Y40" s="5" t="s">
        <v>208</v>
      </c>
      <c r="Z40" s="5">
        <v>0.105</v>
      </c>
      <c r="AA40" s="95">
        <v>0.1137</v>
      </c>
    </row>
    <row r="41" spans="2:36" x14ac:dyDescent="0.3">
      <c r="B41" s="178"/>
      <c r="C41" s="1" t="s">
        <v>238</v>
      </c>
      <c r="D41" s="38" t="s">
        <v>208</v>
      </c>
      <c r="E41" s="38" t="s">
        <v>208</v>
      </c>
      <c r="F41" s="38" t="s">
        <v>208</v>
      </c>
      <c r="G41" s="38" t="s">
        <v>208</v>
      </c>
      <c r="H41" s="38" t="s">
        <v>208</v>
      </c>
      <c r="I41" s="38" t="s">
        <v>208</v>
      </c>
      <c r="J41" s="38" t="s">
        <v>208</v>
      </c>
      <c r="K41" s="38" t="s">
        <v>208</v>
      </c>
      <c r="L41" s="38" t="s">
        <v>208</v>
      </c>
      <c r="M41" s="38" t="s">
        <v>208</v>
      </c>
      <c r="N41" s="38" t="s">
        <v>208</v>
      </c>
      <c r="O41" s="173">
        <v>0.10100000000000001</v>
      </c>
      <c r="P41" s="38" t="s">
        <v>208</v>
      </c>
      <c r="Q41" s="38" t="s">
        <v>208</v>
      </c>
      <c r="R41" s="38" t="s">
        <v>208</v>
      </c>
      <c r="S41" s="173">
        <v>9.6799999999999997E-2</v>
      </c>
      <c r="T41" s="38" t="s">
        <v>208</v>
      </c>
      <c r="U41" s="38" t="s">
        <v>208</v>
      </c>
      <c r="V41" s="38" t="s">
        <v>208</v>
      </c>
      <c r="X41" s="5" t="s">
        <v>208</v>
      </c>
      <c r="Y41" s="5" t="s">
        <v>208</v>
      </c>
      <c r="Z41" s="5">
        <v>0.10100000000000001</v>
      </c>
      <c r="AA41" s="95">
        <v>9.6799999999999997E-2</v>
      </c>
    </row>
    <row r="42" spans="2:36" x14ac:dyDescent="0.3">
      <c r="B42" s="178"/>
      <c r="C42" s="1" t="s">
        <v>239</v>
      </c>
      <c r="D42" s="38" t="s">
        <v>208</v>
      </c>
      <c r="E42" s="38" t="s">
        <v>208</v>
      </c>
      <c r="F42" s="38" t="s">
        <v>208</v>
      </c>
      <c r="G42" s="38" t="s">
        <v>208</v>
      </c>
      <c r="H42" s="38" t="s">
        <v>208</v>
      </c>
      <c r="I42" s="38" t="s">
        <v>208</v>
      </c>
      <c r="J42" s="38" t="s">
        <v>208</v>
      </c>
      <c r="K42" s="38" t="s">
        <v>208</v>
      </c>
      <c r="L42" s="38" t="s">
        <v>208</v>
      </c>
      <c r="M42" s="38" t="s">
        <v>208</v>
      </c>
      <c r="N42" s="38" t="s">
        <v>208</v>
      </c>
      <c r="O42" s="173">
        <v>8.3000000000000004E-2</v>
      </c>
      <c r="P42" s="38" t="s">
        <v>208</v>
      </c>
      <c r="Q42" s="38" t="s">
        <v>208</v>
      </c>
      <c r="R42" s="38" t="s">
        <v>208</v>
      </c>
      <c r="S42" s="173">
        <v>7.8399999999999997E-2</v>
      </c>
      <c r="T42" s="38" t="s">
        <v>208</v>
      </c>
      <c r="U42" s="38" t="s">
        <v>208</v>
      </c>
      <c r="V42" s="38" t="s">
        <v>208</v>
      </c>
      <c r="X42" s="5" t="s">
        <v>208</v>
      </c>
      <c r="Y42" s="5" t="s">
        <v>208</v>
      </c>
      <c r="Z42" s="5">
        <v>8.3000000000000004E-2</v>
      </c>
      <c r="AA42" s="95">
        <v>7.8399999999999997E-2</v>
      </c>
    </row>
    <row r="43" spans="2:36" x14ac:dyDescent="0.3">
      <c r="B43" s="178"/>
      <c r="C43" s="1" t="s">
        <v>240</v>
      </c>
      <c r="D43" s="38" t="s">
        <v>208</v>
      </c>
      <c r="E43" s="38" t="s">
        <v>208</v>
      </c>
      <c r="F43" s="38" t="s">
        <v>208</v>
      </c>
      <c r="G43" s="38" t="s">
        <v>208</v>
      </c>
      <c r="H43" s="38" t="s">
        <v>208</v>
      </c>
      <c r="I43" s="38" t="s">
        <v>208</v>
      </c>
      <c r="J43" s="38" t="s">
        <v>208</v>
      </c>
      <c r="K43" s="38" t="s">
        <v>208</v>
      </c>
      <c r="L43" s="38" t="s">
        <v>208</v>
      </c>
      <c r="M43" s="38" t="s">
        <v>208</v>
      </c>
      <c r="N43" s="38" t="s">
        <v>208</v>
      </c>
      <c r="O43" s="173">
        <v>7.1999999999999995E-2</v>
      </c>
      <c r="P43" s="38" t="s">
        <v>208</v>
      </c>
      <c r="Q43" s="38" t="s">
        <v>208</v>
      </c>
      <c r="R43" s="38" t="s">
        <v>208</v>
      </c>
      <c r="S43" s="173">
        <v>6.7199999999999996E-2</v>
      </c>
      <c r="T43" s="38" t="s">
        <v>208</v>
      </c>
      <c r="U43" s="38" t="s">
        <v>208</v>
      </c>
      <c r="V43" s="38" t="s">
        <v>208</v>
      </c>
      <c r="X43" s="5" t="s">
        <v>208</v>
      </c>
      <c r="Y43" s="5" t="s">
        <v>208</v>
      </c>
      <c r="Z43" s="5">
        <v>7.1999999999999995E-2</v>
      </c>
      <c r="AA43" s="95">
        <v>6.7199999999999996E-2</v>
      </c>
    </row>
    <row r="44" spans="2:36" x14ac:dyDescent="0.3">
      <c r="B44" s="178"/>
      <c r="C44" s="1" t="s">
        <v>241</v>
      </c>
      <c r="D44" s="38" t="s">
        <v>208</v>
      </c>
      <c r="E44" s="38" t="s">
        <v>208</v>
      </c>
      <c r="F44" s="38" t="s">
        <v>208</v>
      </c>
      <c r="G44" s="38" t="s">
        <v>208</v>
      </c>
      <c r="H44" s="38" t="s">
        <v>208</v>
      </c>
      <c r="I44" s="38" t="s">
        <v>208</v>
      </c>
      <c r="J44" s="38" t="s">
        <v>208</v>
      </c>
      <c r="K44" s="38" t="s">
        <v>208</v>
      </c>
      <c r="L44" s="38" t="s">
        <v>208</v>
      </c>
      <c r="M44" s="38" t="s">
        <v>208</v>
      </c>
      <c r="N44" s="38" t="s">
        <v>208</v>
      </c>
      <c r="O44" s="173">
        <v>5.7000000000000002E-2</v>
      </c>
      <c r="P44" s="38" t="s">
        <v>208</v>
      </c>
      <c r="Q44" s="38" t="s">
        <v>208</v>
      </c>
      <c r="R44" s="38" t="s">
        <v>208</v>
      </c>
      <c r="S44" s="173">
        <v>4.7399999999999998E-2</v>
      </c>
      <c r="T44" s="38" t="s">
        <v>208</v>
      </c>
      <c r="U44" s="38" t="s">
        <v>208</v>
      </c>
      <c r="V44" s="38" t="s">
        <v>208</v>
      </c>
      <c r="X44" s="5" t="s">
        <v>208</v>
      </c>
      <c r="Y44" s="5" t="s">
        <v>208</v>
      </c>
      <c r="Z44" s="5">
        <v>5.7000000000000002E-2</v>
      </c>
      <c r="AA44" s="95">
        <v>4.7399999999999998E-2</v>
      </c>
    </row>
    <row r="45" spans="2:36" x14ac:dyDescent="0.3">
      <c r="B45" s="178"/>
      <c r="C45" s="1" t="s">
        <v>242</v>
      </c>
      <c r="D45" s="38" t="s">
        <v>208</v>
      </c>
      <c r="E45" s="38" t="s">
        <v>208</v>
      </c>
      <c r="F45" s="38" t="s">
        <v>208</v>
      </c>
      <c r="G45" s="38" t="s">
        <v>208</v>
      </c>
      <c r="H45" s="38" t="s">
        <v>208</v>
      </c>
      <c r="I45" s="38" t="s">
        <v>208</v>
      </c>
      <c r="J45" s="38" t="s">
        <v>208</v>
      </c>
      <c r="K45" s="38" t="s">
        <v>208</v>
      </c>
      <c r="L45" s="38" t="s">
        <v>208</v>
      </c>
      <c r="M45" s="38" t="s">
        <v>208</v>
      </c>
      <c r="N45" s="38" t="s">
        <v>208</v>
      </c>
      <c r="O45" s="173">
        <v>5.1999999999999998E-2</v>
      </c>
      <c r="P45" s="38" t="s">
        <v>208</v>
      </c>
      <c r="Q45" s="38" t="s">
        <v>208</v>
      </c>
      <c r="R45" s="38" t="s">
        <v>208</v>
      </c>
      <c r="S45" s="173">
        <v>5.6800000000000003E-2</v>
      </c>
      <c r="T45" s="38" t="s">
        <v>208</v>
      </c>
      <c r="U45" s="38" t="s">
        <v>208</v>
      </c>
      <c r="V45" s="38" t="s">
        <v>208</v>
      </c>
      <c r="X45" s="5" t="s">
        <v>208</v>
      </c>
      <c r="Y45" s="5" t="s">
        <v>208</v>
      </c>
      <c r="Z45" s="5">
        <v>5.1999999999999998E-2</v>
      </c>
      <c r="AA45" s="95">
        <v>5.6800000000000003E-2</v>
      </c>
    </row>
    <row r="46" spans="2:36" x14ac:dyDescent="0.3">
      <c r="B46" s="178"/>
      <c r="C46" s="1" t="s">
        <v>243</v>
      </c>
      <c r="D46" s="38" t="s">
        <v>208</v>
      </c>
      <c r="E46" s="38" t="s">
        <v>208</v>
      </c>
      <c r="F46" s="38" t="s">
        <v>208</v>
      </c>
      <c r="G46" s="38" t="s">
        <v>208</v>
      </c>
      <c r="H46" s="38" t="s">
        <v>208</v>
      </c>
      <c r="I46" s="38" t="s">
        <v>208</v>
      </c>
      <c r="J46" s="38" t="s">
        <v>208</v>
      </c>
      <c r="K46" s="38" t="s">
        <v>208</v>
      </c>
      <c r="L46" s="38" t="s">
        <v>208</v>
      </c>
      <c r="M46" s="38" t="s">
        <v>208</v>
      </c>
      <c r="N46" s="38" t="s">
        <v>208</v>
      </c>
      <c r="O46" s="173">
        <v>5.0999999999999997E-2</v>
      </c>
      <c r="P46" s="38" t="s">
        <v>208</v>
      </c>
      <c r="Q46" s="38" t="s">
        <v>208</v>
      </c>
      <c r="R46" s="38" t="s">
        <v>208</v>
      </c>
      <c r="S46" s="173">
        <v>5.0900000000000001E-2</v>
      </c>
      <c r="T46" s="38" t="s">
        <v>208</v>
      </c>
      <c r="U46" s="38" t="s">
        <v>208</v>
      </c>
      <c r="V46" s="38" t="s">
        <v>208</v>
      </c>
      <c r="X46" s="5" t="s">
        <v>208</v>
      </c>
      <c r="Y46" s="5" t="s">
        <v>208</v>
      </c>
      <c r="Z46" s="5">
        <v>5.0999999999999997E-2</v>
      </c>
      <c r="AA46" s="95">
        <v>5.0900000000000001E-2</v>
      </c>
    </row>
    <row r="47" spans="2:36" x14ac:dyDescent="0.3">
      <c r="B47" s="178"/>
      <c r="C47" s="1" t="s">
        <v>244</v>
      </c>
      <c r="D47" s="38" t="s">
        <v>208</v>
      </c>
      <c r="E47" s="38" t="s">
        <v>208</v>
      </c>
      <c r="F47" s="38" t="s">
        <v>208</v>
      </c>
      <c r="G47" s="38" t="s">
        <v>208</v>
      </c>
      <c r="H47" s="38" t="s">
        <v>208</v>
      </c>
      <c r="I47" s="38" t="s">
        <v>208</v>
      </c>
      <c r="J47" s="38" t="s">
        <v>208</v>
      </c>
      <c r="K47" s="38" t="s">
        <v>208</v>
      </c>
      <c r="L47" s="38" t="s">
        <v>208</v>
      </c>
      <c r="M47" s="38" t="s">
        <v>208</v>
      </c>
      <c r="N47" s="38" t="s">
        <v>208</v>
      </c>
      <c r="O47" s="173">
        <v>3.4000000000000002E-2</v>
      </c>
      <c r="P47" s="38" t="s">
        <v>208</v>
      </c>
      <c r="Q47" s="38" t="s">
        <v>208</v>
      </c>
      <c r="R47" s="38" t="s">
        <v>208</v>
      </c>
      <c r="S47" s="173">
        <v>3.0700000000000002E-2</v>
      </c>
      <c r="T47" s="38" t="s">
        <v>208</v>
      </c>
      <c r="U47" s="38" t="s">
        <v>208</v>
      </c>
      <c r="V47" s="38" t="s">
        <v>208</v>
      </c>
      <c r="X47" s="5" t="s">
        <v>208</v>
      </c>
      <c r="Y47" s="5" t="s">
        <v>208</v>
      </c>
      <c r="Z47" s="5">
        <v>3.4000000000000002E-2</v>
      </c>
      <c r="AA47" s="95">
        <v>3.0700000000000002E-2</v>
      </c>
    </row>
    <row r="48" spans="2:36" x14ac:dyDescent="0.3">
      <c r="B48" s="178"/>
      <c r="C48" s="1" t="s">
        <v>245</v>
      </c>
      <c r="D48" s="38" t="s">
        <v>208</v>
      </c>
      <c r="E48" s="38" t="s">
        <v>208</v>
      </c>
      <c r="F48" s="38" t="s">
        <v>208</v>
      </c>
      <c r="G48" s="38" t="s">
        <v>208</v>
      </c>
      <c r="H48" s="38" t="s">
        <v>208</v>
      </c>
      <c r="I48" s="38" t="s">
        <v>208</v>
      </c>
      <c r="J48" s="38" t="s">
        <v>208</v>
      </c>
      <c r="K48" s="38" t="s">
        <v>208</v>
      </c>
      <c r="L48" s="38" t="s">
        <v>208</v>
      </c>
      <c r="M48" s="38" t="s">
        <v>208</v>
      </c>
      <c r="N48" s="38" t="s">
        <v>208</v>
      </c>
      <c r="O48" s="173">
        <v>3.5999999999999997E-2</v>
      </c>
      <c r="P48" s="38" t="s">
        <v>208</v>
      </c>
      <c r="Q48" s="38" t="s">
        <v>208</v>
      </c>
      <c r="R48" s="38" t="s">
        <v>208</v>
      </c>
      <c r="S48" s="173">
        <v>3.2000000000000001E-2</v>
      </c>
      <c r="T48" s="38" t="s">
        <v>208</v>
      </c>
      <c r="U48" s="38" t="s">
        <v>208</v>
      </c>
      <c r="V48" s="38" t="s">
        <v>208</v>
      </c>
      <c r="X48" s="5" t="s">
        <v>208</v>
      </c>
      <c r="Y48" s="5" t="s">
        <v>208</v>
      </c>
      <c r="Z48" s="5">
        <v>3.5999999999999997E-2</v>
      </c>
      <c r="AA48" s="95">
        <v>3.2000000000000001E-2</v>
      </c>
    </row>
    <row r="49" spans="2:27" x14ac:dyDescent="0.3">
      <c r="B49" s="178"/>
      <c r="C49" s="1" t="s">
        <v>246</v>
      </c>
      <c r="D49" s="38" t="s">
        <v>208</v>
      </c>
      <c r="E49" s="38" t="s">
        <v>208</v>
      </c>
      <c r="F49" s="38" t="s">
        <v>208</v>
      </c>
      <c r="G49" s="38" t="s">
        <v>208</v>
      </c>
      <c r="H49" s="38" t="s">
        <v>208</v>
      </c>
      <c r="I49" s="38" t="s">
        <v>208</v>
      </c>
      <c r="J49" s="38" t="s">
        <v>208</v>
      </c>
      <c r="K49" s="38" t="s">
        <v>208</v>
      </c>
      <c r="L49" s="38" t="s">
        <v>208</v>
      </c>
      <c r="M49" s="38" t="s">
        <v>208</v>
      </c>
      <c r="N49" s="38" t="s">
        <v>208</v>
      </c>
      <c r="O49" s="173">
        <v>3.2000000000000001E-2</v>
      </c>
      <c r="P49" s="38" t="s">
        <v>208</v>
      </c>
      <c r="Q49" s="38" t="s">
        <v>208</v>
      </c>
      <c r="R49" s="38" t="s">
        <v>208</v>
      </c>
      <c r="S49" s="173">
        <v>4.0599999999999997E-2</v>
      </c>
      <c r="T49" s="38" t="s">
        <v>208</v>
      </c>
      <c r="U49" s="38" t="s">
        <v>208</v>
      </c>
      <c r="V49" s="38" t="s">
        <v>208</v>
      </c>
      <c r="X49" s="5" t="s">
        <v>208</v>
      </c>
      <c r="Y49" s="5" t="s">
        <v>208</v>
      </c>
      <c r="Z49" s="5">
        <v>3.2000000000000001E-2</v>
      </c>
      <c r="AA49" s="95">
        <v>4.0599999999999997E-2</v>
      </c>
    </row>
    <row r="50" spans="2:27" ht="13.5" thickBot="1" x14ac:dyDescent="0.35">
      <c r="B50" s="179"/>
      <c r="C50" s="76" t="s">
        <v>191</v>
      </c>
      <c r="D50" s="107" t="s">
        <v>208</v>
      </c>
      <c r="E50" s="107" t="s">
        <v>208</v>
      </c>
      <c r="F50" s="107" t="s">
        <v>208</v>
      </c>
      <c r="G50" s="107" t="s">
        <v>208</v>
      </c>
      <c r="H50" s="107" t="s">
        <v>208</v>
      </c>
      <c r="I50" s="107" t="s">
        <v>208</v>
      </c>
      <c r="J50" s="107" t="s">
        <v>208</v>
      </c>
      <c r="K50" s="107" t="s">
        <v>208</v>
      </c>
      <c r="L50" s="107" t="s">
        <v>208</v>
      </c>
      <c r="M50" s="107" t="s">
        <v>208</v>
      </c>
      <c r="N50" s="107" t="s">
        <v>208</v>
      </c>
      <c r="O50" s="172">
        <v>0.106</v>
      </c>
      <c r="P50" s="107" t="s">
        <v>208</v>
      </c>
      <c r="Q50" s="107" t="s">
        <v>208</v>
      </c>
      <c r="R50" s="107" t="s">
        <v>208</v>
      </c>
      <c r="S50" s="172">
        <v>0.14010000000000011</v>
      </c>
      <c r="T50" s="107" t="s">
        <v>208</v>
      </c>
      <c r="U50" s="107" t="s">
        <v>208</v>
      </c>
      <c r="V50" s="107" t="s">
        <v>208</v>
      </c>
      <c r="W50" s="107"/>
      <c r="X50" s="67" t="s">
        <v>208</v>
      </c>
      <c r="Y50" s="67" t="s">
        <v>208</v>
      </c>
      <c r="Z50" s="67">
        <v>0.106</v>
      </c>
      <c r="AA50" s="114">
        <v>0.14010000000000011</v>
      </c>
    </row>
  </sheetData>
  <mergeCells count="3">
    <mergeCell ref="B6:B8"/>
    <mergeCell ref="B10:B23"/>
    <mergeCell ref="B25:B50"/>
  </mergeCells>
  <pageMargins left="0.25" right="0.25" top="0.75" bottom="0.75" header="0.3" footer="0.3"/>
  <pageSetup scale="61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BDE01-F76F-42AA-9ABE-F07E705612D7}">
  <sheetPr>
    <pageSetUpPr fitToPage="1"/>
  </sheetPr>
  <dimension ref="B1:AC37"/>
  <sheetViews>
    <sheetView showGridLines="0" zoomScale="80" zoomScaleNormal="80" workbookViewId="0">
      <pane xSplit="2" ySplit="5" topLeftCell="C7" activePane="bottomRight" state="frozen"/>
      <selection pane="topRight" activeCell="G7" sqref="G7"/>
      <selection pane="bottomLeft" activeCell="G7" sqref="G7"/>
      <selection pane="bottomRight" activeCell="L48" sqref="L47:L48"/>
    </sheetView>
  </sheetViews>
  <sheetFormatPr defaultColWidth="8.453125" defaultRowHeight="13" x14ac:dyDescent="0.3"/>
  <cols>
    <col min="1" max="1" width="2.54296875" style="1" customWidth="1"/>
    <col min="2" max="2" width="46.7265625" style="1" bestFit="1" customWidth="1"/>
    <col min="3" max="10" width="6.7265625" style="38" bestFit="1" customWidth="1"/>
    <col min="11" max="11" width="7.453125" style="38" bestFit="1" customWidth="1"/>
    <col min="12" max="21" width="6.7265625" style="38" bestFit="1" customWidth="1"/>
    <col min="22" max="22" width="1.453125" style="2" customWidth="1"/>
    <col min="23" max="25" width="7.26953125" style="38" bestFit="1" customWidth="1"/>
    <col min="26" max="26" width="7.26953125" style="1" bestFit="1" customWidth="1"/>
    <col min="27" max="16384" width="8.453125" style="1"/>
  </cols>
  <sheetData>
    <row r="1" spans="2:28" x14ac:dyDescent="0.3">
      <c r="C1" s="54"/>
      <c r="D1" s="54"/>
      <c r="E1" s="54"/>
      <c r="F1" s="54"/>
      <c r="G1" s="54"/>
      <c r="H1" s="54"/>
      <c r="I1" s="3"/>
      <c r="J1" s="3"/>
      <c r="K1" s="3"/>
      <c r="L1" s="54"/>
      <c r="M1" s="3"/>
      <c r="N1" s="3"/>
      <c r="O1" s="3"/>
      <c r="P1" s="3"/>
      <c r="Q1" s="3"/>
      <c r="R1" s="3"/>
      <c r="S1" s="3"/>
      <c r="T1" s="3"/>
      <c r="U1" s="3"/>
      <c r="W1" s="20"/>
      <c r="X1" s="118"/>
      <c r="Y1" s="3"/>
    </row>
    <row r="2" spans="2:28" x14ac:dyDescent="0.3">
      <c r="B2" s="4" t="s">
        <v>1</v>
      </c>
      <c r="C2" s="136"/>
      <c r="D2" s="3"/>
      <c r="E2" s="3"/>
      <c r="F2" s="3"/>
      <c r="G2" s="3"/>
      <c r="H2" s="3"/>
      <c r="I2" s="62"/>
      <c r="J2" s="3"/>
      <c r="K2" s="3"/>
      <c r="L2" s="62"/>
      <c r="M2" s="62"/>
      <c r="N2" s="62"/>
      <c r="O2" s="62"/>
      <c r="P2" s="62"/>
      <c r="Q2" s="62"/>
      <c r="R2" s="62"/>
      <c r="S2" s="62"/>
      <c r="T2" s="62"/>
      <c r="U2" s="62"/>
      <c r="W2" s="57"/>
      <c r="X2" s="57"/>
      <c r="Z2" s="153" t="s">
        <v>2</v>
      </c>
    </row>
    <row r="3" spans="2:28" x14ac:dyDescent="0.3">
      <c r="B3" s="4" t="str">
        <f>+'GAAP Income Statement'!B3</f>
        <v>Q3 2024</v>
      </c>
      <c r="C3" s="3"/>
      <c r="D3" s="3"/>
      <c r="E3" s="5"/>
      <c r="F3" s="3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W3" s="57"/>
      <c r="X3" s="119"/>
      <c r="Z3" s="154" t="s">
        <v>247</v>
      </c>
    </row>
    <row r="4" spans="2:28" ht="13.5" thickBot="1" x14ac:dyDescent="0.35">
      <c r="B4" s="34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120"/>
      <c r="X4" s="120"/>
      <c r="Y4" s="120"/>
    </row>
    <row r="5" spans="2:28" ht="14.5" x14ac:dyDescent="0.3">
      <c r="B5" s="7" t="s">
        <v>248</v>
      </c>
      <c r="C5" s="116" t="s">
        <v>7</v>
      </c>
      <c r="D5" s="116" t="s">
        <v>8</v>
      </c>
      <c r="E5" s="116" t="s">
        <v>9</v>
      </c>
      <c r="F5" s="116" t="s">
        <v>10</v>
      </c>
      <c r="G5" s="116" t="s">
        <v>11</v>
      </c>
      <c r="H5" s="116" t="s">
        <v>12</v>
      </c>
      <c r="I5" s="116" t="s">
        <v>13</v>
      </c>
      <c r="J5" s="116" t="s">
        <v>14</v>
      </c>
      <c r="K5" s="116" t="s">
        <v>15</v>
      </c>
      <c r="L5" s="116" t="s">
        <v>16</v>
      </c>
      <c r="M5" s="116" t="s">
        <v>17</v>
      </c>
      <c r="N5" s="116" t="s">
        <v>18</v>
      </c>
      <c r="O5" s="116" t="s">
        <v>19</v>
      </c>
      <c r="P5" s="116" t="s">
        <v>20</v>
      </c>
      <c r="Q5" s="116" t="s">
        <v>21</v>
      </c>
      <c r="R5" s="116" t="s">
        <v>22</v>
      </c>
      <c r="S5" s="116" t="s">
        <v>23</v>
      </c>
      <c r="T5" s="116" t="s">
        <v>24</v>
      </c>
      <c r="U5" s="116" t="s">
        <v>25</v>
      </c>
      <c r="V5" s="9"/>
      <c r="W5" s="116" t="s">
        <v>26</v>
      </c>
      <c r="X5" s="116" t="s">
        <v>27</v>
      </c>
      <c r="Y5" s="116" t="s">
        <v>28</v>
      </c>
      <c r="Z5" s="121" t="s">
        <v>29</v>
      </c>
    </row>
    <row r="6" spans="2:28" x14ac:dyDescent="0.3">
      <c r="B6" s="24" t="s">
        <v>249</v>
      </c>
      <c r="C6" s="25">
        <v>22.185000000000002</v>
      </c>
      <c r="D6" s="25">
        <v>23.792000000000002</v>
      </c>
      <c r="E6" s="25">
        <v>29.445999999999998</v>
      </c>
      <c r="F6" s="25">
        <v>35.448</v>
      </c>
      <c r="G6" s="25">
        <v>27.946999999999996</v>
      </c>
      <c r="H6" s="25">
        <v>33.546000000000006</v>
      </c>
      <c r="I6" s="25">
        <v>38.635999999999996</v>
      </c>
      <c r="J6" s="25">
        <v>38.778999999999996</v>
      </c>
      <c r="K6" s="25">
        <v>35.515000000000001</v>
      </c>
      <c r="L6" s="25">
        <v>40.088999999999992</v>
      </c>
      <c r="M6" s="25">
        <v>45.640999999999998</v>
      </c>
      <c r="N6" s="25">
        <v>44.818000000000005</v>
      </c>
      <c r="O6" s="25">
        <v>41.681999999999995</v>
      </c>
      <c r="P6" s="25">
        <v>45.073</v>
      </c>
      <c r="Q6" s="25">
        <v>52.603999999999992</v>
      </c>
      <c r="R6" s="25">
        <v>55.006</v>
      </c>
      <c r="S6" s="25">
        <v>54.091999999999992</v>
      </c>
      <c r="T6" s="25">
        <v>59.018999999999998</v>
      </c>
      <c r="U6" s="25">
        <v>67.582999999999998</v>
      </c>
      <c r="V6" s="23"/>
      <c r="W6" s="25">
        <v>110.87100000000001</v>
      </c>
      <c r="X6" s="25">
        <v>138.90799999999999</v>
      </c>
      <c r="Y6" s="25">
        <v>166.06299999999999</v>
      </c>
      <c r="Z6" s="52">
        <v>194.36499999999998</v>
      </c>
    </row>
    <row r="7" spans="2:28" x14ac:dyDescent="0.3">
      <c r="B7" s="14" t="s">
        <v>250</v>
      </c>
      <c r="C7" s="3">
        <v>-8.7999999999999995E-2</v>
      </c>
      <c r="D7" s="3">
        <v>0.19</v>
      </c>
      <c r="E7" s="3">
        <v>0.214</v>
      </c>
      <c r="F7" s="3">
        <v>0.27600000000000002</v>
      </c>
      <c r="G7" s="3">
        <v>0.09</v>
      </c>
      <c r="H7" s="3">
        <v>0.27200000000000002</v>
      </c>
      <c r="I7" s="3">
        <v>2.4279999999999999</v>
      </c>
      <c r="J7" s="3">
        <v>0.68700000000000006</v>
      </c>
      <c r="K7" s="3">
        <v>0.57799999999999996</v>
      </c>
      <c r="L7" s="3">
        <v>0.70299999999999996</v>
      </c>
      <c r="M7" s="3">
        <v>0.66700000000000004</v>
      </c>
      <c r="N7" s="3">
        <v>0.69278700000000004</v>
      </c>
      <c r="O7" s="3">
        <v>0.67</v>
      </c>
      <c r="P7" s="3">
        <v>0.81599999999999995</v>
      </c>
      <c r="Q7" s="3">
        <v>0.80600000000000005</v>
      </c>
      <c r="R7" s="3">
        <v>0.86900000000000022</v>
      </c>
      <c r="S7" s="3">
        <v>0.871</v>
      </c>
      <c r="T7" s="3">
        <v>0.115</v>
      </c>
      <c r="U7" s="3">
        <v>0.53</v>
      </c>
      <c r="W7" s="3">
        <v>0.59200000000000008</v>
      </c>
      <c r="X7" s="3">
        <v>3.4770000000000003</v>
      </c>
      <c r="Y7" s="3">
        <v>2.640787</v>
      </c>
      <c r="Z7" s="75">
        <v>3.161</v>
      </c>
    </row>
    <row r="8" spans="2:28" x14ac:dyDescent="0.3">
      <c r="B8" s="14" t="s">
        <v>251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2.3E-2</v>
      </c>
      <c r="L8" s="3">
        <v>6.8000000000000005E-2</v>
      </c>
      <c r="M8" s="3">
        <v>0.13300000000000001</v>
      </c>
      <c r="N8" s="3">
        <v>0.39300000000000002</v>
      </c>
      <c r="O8" s="3">
        <v>0.24199999999999999</v>
      </c>
      <c r="P8" s="3">
        <v>0.24199999999999999</v>
      </c>
      <c r="Q8" s="3">
        <v>0.24099999999999999</v>
      </c>
      <c r="R8" s="3">
        <v>0.23900000000000005</v>
      </c>
      <c r="S8" s="3">
        <v>0.24099999999999999</v>
      </c>
      <c r="T8" s="3">
        <v>0.23899999999999999</v>
      </c>
      <c r="U8" s="3">
        <v>0.24199999999999999</v>
      </c>
      <c r="W8" s="3">
        <v>0</v>
      </c>
      <c r="X8" s="3">
        <v>0</v>
      </c>
      <c r="Y8" s="3">
        <v>0.61699999999999999</v>
      </c>
      <c r="Z8" s="75">
        <v>0.96399999999999997</v>
      </c>
    </row>
    <row r="9" spans="2:28" x14ac:dyDescent="0.3">
      <c r="B9" s="24" t="s">
        <v>252</v>
      </c>
      <c r="C9" s="25">
        <v>22.097000000000001</v>
      </c>
      <c r="D9" s="25">
        <v>23.982000000000003</v>
      </c>
      <c r="E9" s="25">
        <v>29.659999999999997</v>
      </c>
      <c r="F9" s="25">
        <v>35.724000000000004</v>
      </c>
      <c r="G9" s="25">
        <v>28.036999999999995</v>
      </c>
      <c r="H9" s="25">
        <v>33.818000000000005</v>
      </c>
      <c r="I9" s="25">
        <v>41.063999999999993</v>
      </c>
      <c r="J9" s="25">
        <v>39.465999999999994</v>
      </c>
      <c r="K9" s="25">
        <v>36.116000000000007</v>
      </c>
      <c r="L9" s="25">
        <v>40.859999999999992</v>
      </c>
      <c r="M9" s="25">
        <v>46.441000000000003</v>
      </c>
      <c r="N9" s="25">
        <v>45.903787000000008</v>
      </c>
      <c r="O9" s="25">
        <v>42.593999999999994</v>
      </c>
      <c r="P9" s="25">
        <v>46.131</v>
      </c>
      <c r="Q9" s="25">
        <v>53.650999999999989</v>
      </c>
      <c r="R9" s="25">
        <v>56.113999999999997</v>
      </c>
      <c r="S9" s="25">
        <v>55.203999999999994</v>
      </c>
      <c r="T9" s="25">
        <v>59.372999999999998</v>
      </c>
      <c r="U9" s="25">
        <v>68.355000000000004</v>
      </c>
      <c r="V9" s="23"/>
      <c r="W9" s="25">
        <v>111.46300000000001</v>
      </c>
      <c r="X9" s="25">
        <v>142.38499999999999</v>
      </c>
      <c r="Y9" s="25">
        <v>169.320787</v>
      </c>
      <c r="Z9" s="52">
        <v>198.48999999999998</v>
      </c>
    </row>
    <row r="10" spans="2:28" x14ac:dyDescent="0.3">
      <c r="B10" s="137" t="s">
        <v>253</v>
      </c>
      <c r="C10" s="138">
        <v>0.67655613728912156</v>
      </c>
      <c r="D10" s="138">
        <v>0.7276975361087511</v>
      </c>
      <c r="E10" s="138">
        <v>0.74533849324018697</v>
      </c>
      <c r="F10" s="138">
        <v>0.7745544425653702</v>
      </c>
      <c r="G10" s="138">
        <v>0.7226030927835051</v>
      </c>
      <c r="H10" s="138">
        <v>0.74580980945659858</v>
      </c>
      <c r="I10" s="138">
        <v>0.76147384427095877</v>
      </c>
      <c r="J10" s="138">
        <v>0.73305100486645103</v>
      </c>
      <c r="K10" s="138">
        <v>0.71814042273965528</v>
      </c>
      <c r="L10" s="138">
        <v>0.73355954112134425</v>
      </c>
      <c r="M10" s="138">
        <v>0.74022537815393941</v>
      </c>
      <c r="N10" s="138">
        <v>0.72166688152433667</v>
      </c>
      <c r="O10" s="138">
        <v>0.71500033572819444</v>
      </c>
      <c r="P10" s="138">
        <v>0.71114091476668362</v>
      </c>
      <c r="Q10" s="138">
        <v>0.73736943375481023</v>
      </c>
      <c r="R10" s="138">
        <v>0.75195647512864494</v>
      </c>
      <c r="S10" s="138">
        <v>0.74065527141975473</v>
      </c>
      <c r="T10" s="138">
        <v>0.76157309423942743</v>
      </c>
      <c r="U10" s="138">
        <v>0.76972884104319628</v>
      </c>
      <c r="V10" s="139"/>
      <c r="W10" s="138">
        <v>0.73556914995413547</v>
      </c>
      <c r="X10" s="138">
        <v>0.74194019040274284</v>
      </c>
      <c r="Y10" s="138">
        <v>0.72876610039640344</v>
      </c>
      <c r="Z10" s="140">
        <v>0.73021245286489467</v>
      </c>
    </row>
    <row r="11" spans="2:28" x14ac:dyDescent="0.3">
      <c r="B11" s="14"/>
      <c r="Z11" s="123"/>
    </row>
    <row r="12" spans="2:28" x14ac:dyDescent="0.3">
      <c r="B12" s="24" t="s">
        <v>254</v>
      </c>
      <c r="C12" s="25">
        <v>2.9529999999999998</v>
      </c>
      <c r="D12" s="25">
        <v>2.9369999999999994</v>
      </c>
      <c r="E12" s="25">
        <v>3.0680000000000001</v>
      </c>
      <c r="F12" s="25">
        <v>3.507000000000001</v>
      </c>
      <c r="G12" s="25">
        <v>4.1740000000000004</v>
      </c>
      <c r="H12" s="25">
        <v>3.9549999999999992</v>
      </c>
      <c r="I12" s="25">
        <v>19.776</v>
      </c>
      <c r="J12" s="25">
        <v>4.2360000000000015</v>
      </c>
      <c r="K12" s="25">
        <v>6.5549999999999997</v>
      </c>
      <c r="L12" s="25">
        <v>8.0809999999999995</v>
      </c>
      <c r="M12" s="25">
        <v>9.2140000000000004</v>
      </c>
      <c r="N12" s="25">
        <v>7.5089999999999986</v>
      </c>
      <c r="O12" s="25">
        <v>9.0150000000000006</v>
      </c>
      <c r="P12" s="25">
        <v>9.2729999999999997</v>
      </c>
      <c r="Q12" s="25">
        <v>8.6430000000000007</v>
      </c>
      <c r="R12" s="25">
        <v>9.4090000000000007</v>
      </c>
      <c r="S12" s="25">
        <v>10.486000000000001</v>
      </c>
      <c r="T12" s="25">
        <v>12.503</v>
      </c>
      <c r="U12" s="25">
        <v>12.837999999999999</v>
      </c>
      <c r="W12" s="25">
        <v>12.465</v>
      </c>
      <c r="X12" s="25">
        <v>32.141000000000005</v>
      </c>
      <c r="Y12" s="25">
        <v>31.359000000000002</v>
      </c>
      <c r="Z12" s="52">
        <v>36.340000000000003</v>
      </c>
      <c r="AA12" s="19"/>
      <c r="AB12" s="19"/>
    </row>
    <row r="13" spans="2:28" x14ac:dyDescent="0.3">
      <c r="B13" s="14" t="s">
        <v>250</v>
      </c>
      <c r="C13" s="3">
        <v>7.4999999999999997E-2</v>
      </c>
      <c r="D13" s="3">
        <v>7.1999999999999995E-2</v>
      </c>
      <c r="E13" s="3">
        <v>4.9000000000000002E-2</v>
      </c>
      <c r="F13" s="3">
        <v>0.09</v>
      </c>
      <c r="G13" s="3">
        <v>9.7000000000000003E-2</v>
      </c>
      <c r="H13" s="3">
        <v>8.3000000000000004E-2</v>
      </c>
      <c r="I13" s="3">
        <v>15.057</v>
      </c>
      <c r="J13" s="3">
        <v>0.82499999999999996</v>
      </c>
      <c r="K13" s="3">
        <v>0.75</v>
      </c>
      <c r="L13" s="3">
        <v>1.024</v>
      </c>
      <c r="M13" s="3">
        <v>1.0349999999999999</v>
      </c>
      <c r="N13" s="3">
        <v>0.97801000000000005</v>
      </c>
      <c r="O13" s="3">
        <v>0.85099999999999998</v>
      </c>
      <c r="P13" s="3">
        <v>1.157</v>
      </c>
      <c r="Q13" s="3">
        <v>0.85699999999999998</v>
      </c>
      <c r="R13" s="3">
        <v>1.1659999999999995</v>
      </c>
      <c r="S13" s="3">
        <v>1.3360000000000001</v>
      </c>
      <c r="T13" s="3">
        <v>2.65</v>
      </c>
      <c r="U13" s="3">
        <v>2.17</v>
      </c>
      <c r="W13" s="3">
        <v>0.28600000000000003</v>
      </c>
      <c r="X13" s="3">
        <v>16.062000000000001</v>
      </c>
      <c r="Y13" s="3">
        <v>3.7870100000000004</v>
      </c>
      <c r="Z13" s="75">
        <v>4.0309999999999997</v>
      </c>
      <c r="AA13" s="19"/>
      <c r="AB13" s="19"/>
    </row>
    <row r="14" spans="2:28" x14ac:dyDescent="0.3">
      <c r="B14" s="24" t="s">
        <v>255</v>
      </c>
      <c r="C14" s="25">
        <v>2.8779999999999997</v>
      </c>
      <c r="D14" s="25">
        <v>2.8649999999999993</v>
      </c>
      <c r="E14" s="25">
        <v>3.0190000000000001</v>
      </c>
      <c r="F14" s="25">
        <v>3.4170000000000011</v>
      </c>
      <c r="G14" s="25">
        <v>4.077</v>
      </c>
      <c r="H14" s="25">
        <v>3.871999999999999</v>
      </c>
      <c r="I14" s="25">
        <v>4.7189999999999994</v>
      </c>
      <c r="J14" s="25">
        <v>3.4110000000000014</v>
      </c>
      <c r="K14" s="25">
        <v>5.8049999999999997</v>
      </c>
      <c r="L14" s="25">
        <v>7.0569999999999995</v>
      </c>
      <c r="M14" s="25">
        <v>8.1790000000000003</v>
      </c>
      <c r="N14" s="25">
        <v>6.5309899999999983</v>
      </c>
      <c r="O14" s="25">
        <v>8.1640000000000015</v>
      </c>
      <c r="P14" s="25">
        <v>8.1159999999999997</v>
      </c>
      <c r="Q14" s="25">
        <v>7.7860000000000005</v>
      </c>
      <c r="R14" s="25">
        <v>8.2430000000000021</v>
      </c>
      <c r="S14" s="25">
        <v>9.15</v>
      </c>
      <c r="T14" s="25">
        <v>9.8529999999999998</v>
      </c>
      <c r="U14" s="25">
        <v>10.667999999999999</v>
      </c>
      <c r="W14" s="25">
        <v>12.179</v>
      </c>
      <c r="X14" s="25">
        <v>16.079000000000001</v>
      </c>
      <c r="Y14" s="25">
        <v>27.571989999999996</v>
      </c>
      <c r="Z14" s="52">
        <v>32.309000000000005</v>
      </c>
      <c r="AA14" s="19"/>
    </row>
    <row r="15" spans="2:28" x14ac:dyDescent="0.3">
      <c r="B15" s="137" t="s">
        <v>256</v>
      </c>
      <c r="C15" s="138">
        <v>8.8117326475000757E-2</v>
      </c>
      <c r="D15" s="138">
        <v>8.6934093943439705E-2</v>
      </c>
      <c r="E15" s="138">
        <v>7.5865708398251006E-2</v>
      </c>
      <c r="F15" s="138">
        <v>7.4086119422401481E-2</v>
      </c>
      <c r="G15" s="138">
        <v>0.10507731958762888</v>
      </c>
      <c r="H15" s="138">
        <v>8.5391672547635827E-2</v>
      </c>
      <c r="I15" s="138">
        <v>8.7507185639846455E-2</v>
      </c>
      <c r="J15" s="138">
        <v>6.3356736877298592E-2</v>
      </c>
      <c r="K15" s="138">
        <v>0.1154282078304269</v>
      </c>
      <c r="L15" s="138">
        <v>0.12669431428520134</v>
      </c>
      <c r="M15" s="138">
        <v>0.13036548239532031</v>
      </c>
      <c r="N15" s="138">
        <v>0.10267560684190664</v>
      </c>
      <c r="O15" s="138">
        <v>0.13704424897602904</v>
      </c>
      <c r="P15" s="138">
        <v>0.12511369066888653</v>
      </c>
      <c r="Q15" s="138">
        <v>0.10700934579439254</v>
      </c>
      <c r="R15" s="138">
        <v>0.11046044168096059</v>
      </c>
      <c r="S15" s="138">
        <v>0.12276276598599299</v>
      </c>
      <c r="T15" s="138">
        <v>0.12638370467284923</v>
      </c>
      <c r="U15" s="138">
        <v>0.12012972388631142</v>
      </c>
      <c r="W15" s="138">
        <v>8.0371932186388453E-2</v>
      </c>
      <c r="X15" s="138">
        <v>8.3784502029607771E-2</v>
      </c>
      <c r="Y15" s="138">
        <v>0.11867138104235618</v>
      </c>
      <c r="Z15" s="140">
        <v>0.11885956037892029</v>
      </c>
      <c r="AA15" s="175"/>
    </row>
    <row r="16" spans="2:28" x14ac:dyDescent="0.3">
      <c r="B16" s="14"/>
      <c r="Z16" s="123"/>
    </row>
    <row r="17" spans="2:29" x14ac:dyDescent="0.3">
      <c r="B17" s="24" t="s">
        <v>257</v>
      </c>
      <c r="C17" s="25">
        <v>14.111000000000001</v>
      </c>
      <c r="D17" s="25">
        <v>14.080000000000002</v>
      </c>
      <c r="E17" s="25">
        <v>21.898</v>
      </c>
      <c r="F17" s="25">
        <v>26.734999999999996</v>
      </c>
      <c r="G17" s="25">
        <v>19.378</v>
      </c>
      <c r="H17" s="25">
        <v>29.088000000000001</v>
      </c>
      <c r="I17" s="25">
        <v>25.276</v>
      </c>
      <c r="J17" s="25">
        <v>27.126000000000001</v>
      </c>
      <c r="K17" s="25">
        <v>27.205999999999996</v>
      </c>
      <c r="L17" s="25">
        <v>27.370999999999999</v>
      </c>
      <c r="M17" s="25">
        <v>27.425000000000001</v>
      </c>
      <c r="N17" s="25">
        <v>28.636000000000006</v>
      </c>
      <c r="O17" s="25">
        <v>26.850999999999999</v>
      </c>
      <c r="P17" s="25">
        <v>27.690999999999999</v>
      </c>
      <c r="Q17" s="25">
        <v>28.436</v>
      </c>
      <c r="R17" s="25">
        <v>29.126999999999999</v>
      </c>
      <c r="S17" s="25">
        <v>29.939</v>
      </c>
      <c r="T17" s="25">
        <v>30.47</v>
      </c>
      <c r="U17" s="25">
        <v>30.05</v>
      </c>
      <c r="W17" s="25">
        <v>76.823999999999998</v>
      </c>
      <c r="X17" s="25">
        <v>100.86800000000001</v>
      </c>
      <c r="Y17" s="25">
        <v>110.63800000000001</v>
      </c>
      <c r="Z17" s="52">
        <v>112.105</v>
      </c>
    </row>
    <row r="18" spans="2:29" x14ac:dyDescent="0.3">
      <c r="B18" s="14" t="s">
        <v>250</v>
      </c>
      <c r="C18" s="3">
        <v>-0.2</v>
      </c>
      <c r="D18" s="3">
        <v>1.51</v>
      </c>
      <c r="E18" s="3">
        <v>7.9169999999999998</v>
      </c>
      <c r="F18" s="3">
        <v>10.746</v>
      </c>
      <c r="G18" s="3">
        <v>1.111</v>
      </c>
      <c r="H18" s="3">
        <v>9.7910000000000004</v>
      </c>
      <c r="I18" s="3">
        <v>2.1709999999999998</v>
      </c>
      <c r="J18" s="3">
        <v>2.8330000000000002</v>
      </c>
      <c r="K18" s="3">
        <v>2.4620000000000002</v>
      </c>
      <c r="L18" s="3">
        <v>3.3959999999999999</v>
      </c>
      <c r="M18" s="3">
        <v>2.847</v>
      </c>
      <c r="N18" s="3">
        <v>2.6878440000000001</v>
      </c>
      <c r="O18" s="3">
        <v>2.2010000000000001</v>
      </c>
      <c r="P18" s="3">
        <v>2.7080000000000002</v>
      </c>
      <c r="Q18" s="3">
        <v>2.3580000000000001</v>
      </c>
      <c r="R18" s="3">
        <v>2.2509999999999994</v>
      </c>
      <c r="S18" s="3">
        <v>2.2839999999999998</v>
      </c>
      <c r="T18" s="3">
        <v>2.214</v>
      </c>
      <c r="U18" s="3">
        <v>2.1859999999999999</v>
      </c>
      <c r="W18" s="3">
        <v>19.972999999999999</v>
      </c>
      <c r="X18" s="3">
        <v>15.906000000000001</v>
      </c>
      <c r="Y18" s="3">
        <v>11.392844</v>
      </c>
      <c r="Z18" s="75">
        <v>9.5180000000000007</v>
      </c>
    </row>
    <row r="19" spans="2:29" x14ac:dyDescent="0.3">
      <c r="B19" s="14" t="s">
        <v>251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2.8000000000000001E-2</v>
      </c>
      <c r="L19" s="3">
        <v>0.08</v>
      </c>
      <c r="M19" s="3">
        <v>9.6000000000000002E-2</v>
      </c>
      <c r="N19" s="3">
        <v>0.13400000000000001</v>
      </c>
      <c r="O19" s="3">
        <v>0.157</v>
      </c>
      <c r="P19" s="3">
        <v>0.112</v>
      </c>
      <c r="Q19" s="3">
        <v>0.112</v>
      </c>
      <c r="R19" s="3">
        <v>0.111</v>
      </c>
      <c r="S19" s="3">
        <v>0.112</v>
      </c>
      <c r="T19" s="3">
        <v>0.11</v>
      </c>
      <c r="U19" s="3">
        <v>0.12</v>
      </c>
      <c r="W19" s="3">
        <v>0</v>
      </c>
      <c r="X19" s="3">
        <v>0</v>
      </c>
      <c r="Y19" s="3">
        <v>0.33800000000000002</v>
      </c>
      <c r="Z19" s="75">
        <v>0.49199999999999999</v>
      </c>
    </row>
    <row r="20" spans="2:29" x14ac:dyDescent="0.3">
      <c r="B20" s="24" t="s">
        <v>258</v>
      </c>
      <c r="C20" s="25">
        <v>14.311</v>
      </c>
      <c r="D20" s="25">
        <v>12.570000000000002</v>
      </c>
      <c r="E20" s="25">
        <v>13.981</v>
      </c>
      <c r="F20" s="25">
        <v>15.988999999999995</v>
      </c>
      <c r="G20" s="25">
        <v>18.266999999999999</v>
      </c>
      <c r="H20" s="25">
        <v>19.297000000000001</v>
      </c>
      <c r="I20" s="25">
        <v>23.105</v>
      </c>
      <c r="J20" s="25">
        <v>24.292999999999999</v>
      </c>
      <c r="K20" s="25">
        <v>24.715999999999998</v>
      </c>
      <c r="L20" s="25">
        <v>23.895</v>
      </c>
      <c r="M20" s="25">
        <v>24.481999999999999</v>
      </c>
      <c r="N20" s="25">
        <v>25.814156000000004</v>
      </c>
      <c r="O20" s="25">
        <v>24.492999999999999</v>
      </c>
      <c r="P20" s="25">
        <v>24.870999999999999</v>
      </c>
      <c r="Q20" s="25">
        <v>25.966000000000001</v>
      </c>
      <c r="R20" s="25">
        <v>26.764999999999997</v>
      </c>
      <c r="S20" s="25">
        <v>27.543000000000003</v>
      </c>
      <c r="T20" s="25">
        <v>28.146000000000001</v>
      </c>
      <c r="U20" s="25">
        <v>27.744</v>
      </c>
      <c r="W20" s="25">
        <v>56.850999999999999</v>
      </c>
      <c r="X20" s="25">
        <v>84.961999999999989</v>
      </c>
      <c r="Y20" s="25">
        <v>98.907155999999986</v>
      </c>
      <c r="Z20" s="52">
        <v>102.095</v>
      </c>
    </row>
    <row r="21" spans="2:29" x14ac:dyDescent="0.3">
      <c r="B21" s="137" t="s">
        <v>259</v>
      </c>
      <c r="C21" s="138">
        <v>0.43816784544257675</v>
      </c>
      <c r="D21" s="138">
        <v>0.38141764777278797</v>
      </c>
      <c r="E21" s="138">
        <v>0.3513343720158818</v>
      </c>
      <c r="F21" s="138">
        <v>0.34666753393174615</v>
      </c>
      <c r="G21" s="138">
        <v>0.47079896907216495</v>
      </c>
      <c r="H21" s="138">
        <v>0.42556898376852503</v>
      </c>
      <c r="I21" s="138">
        <v>0.4284495707159679</v>
      </c>
      <c r="J21" s="138">
        <v>0.45122404249786396</v>
      </c>
      <c r="K21" s="138">
        <v>0.49145970451969528</v>
      </c>
      <c r="L21" s="138">
        <v>0.42898691226369368</v>
      </c>
      <c r="M21" s="138">
        <v>0.39021979948676261</v>
      </c>
      <c r="N21" s="138">
        <v>0.40583190793610868</v>
      </c>
      <c r="O21" s="138">
        <v>0.41114953333780974</v>
      </c>
      <c r="P21" s="138">
        <v>0.38340347469515484</v>
      </c>
      <c r="Q21" s="138">
        <v>0.35687190764156135</v>
      </c>
      <c r="R21" s="138">
        <v>0.35866477272727271</v>
      </c>
      <c r="S21" s="138">
        <v>0.36953605066144318</v>
      </c>
      <c r="T21" s="138">
        <v>0.36102666717974374</v>
      </c>
      <c r="U21" s="138">
        <v>0.31241835953335434</v>
      </c>
      <c r="W21" s="138">
        <v>0.37517240469072743</v>
      </c>
      <c r="X21" s="138">
        <v>0.44272024761736023</v>
      </c>
      <c r="Y21" s="138">
        <v>0.42570190970951916</v>
      </c>
      <c r="Z21" s="140">
        <v>0.37559091327140626</v>
      </c>
    </row>
    <row r="22" spans="2:29" x14ac:dyDescent="0.3">
      <c r="B22" s="14"/>
      <c r="Z22" s="123"/>
    </row>
    <row r="23" spans="2:29" x14ac:dyDescent="0.3">
      <c r="B23" s="24" t="s">
        <v>260</v>
      </c>
      <c r="C23" s="25">
        <v>5.1929999999999996</v>
      </c>
      <c r="D23" s="25">
        <v>5.323999999999999</v>
      </c>
      <c r="E23" s="25">
        <v>10.503</v>
      </c>
      <c r="F23" s="25">
        <v>15.998999999999997</v>
      </c>
      <c r="G23" s="25">
        <v>10.326000000000001</v>
      </c>
      <c r="H23" s="25">
        <v>11.706</v>
      </c>
      <c r="I23" s="25">
        <v>22.269000000000002</v>
      </c>
      <c r="J23" s="25">
        <v>15.088999999999997</v>
      </c>
      <c r="K23" s="25">
        <v>15.602</v>
      </c>
      <c r="L23" s="25">
        <v>16.38</v>
      </c>
      <c r="M23" s="25">
        <v>16.428999999999998</v>
      </c>
      <c r="N23" s="25">
        <v>16.720999999999997</v>
      </c>
      <c r="O23" s="25">
        <v>14.648</v>
      </c>
      <c r="P23" s="25">
        <v>15.193</v>
      </c>
      <c r="Q23" s="25">
        <v>15.837999999999999</v>
      </c>
      <c r="R23" s="25">
        <v>15.592000000000001</v>
      </c>
      <c r="S23" s="25">
        <v>16.867999999999999</v>
      </c>
      <c r="T23" s="25">
        <v>18.184000000000001</v>
      </c>
      <c r="U23" s="25">
        <v>17.042999999999999</v>
      </c>
      <c r="W23" s="25">
        <v>37.018999999999998</v>
      </c>
      <c r="X23" s="25">
        <v>59.39</v>
      </c>
      <c r="Y23" s="25">
        <v>65.132000000000005</v>
      </c>
      <c r="Z23" s="52">
        <v>61.271000000000001</v>
      </c>
    </row>
    <row r="24" spans="2:29" x14ac:dyDescent="0.3">
      <c r="B24" s="14" t="s">
        <v>250</v>
      </c>
      <c r="C24" s="3">
        <v>0.28799999999999998</v>
      </c>
      <c r="D24" s="3">
        <v>1.0069999999999999</v>
      </c>
      <c r="E24" s="3">
        <v>5.2009999999999996</v>
      </c>
      <c r="F24" s="3">
        <v>6.42</v>
      </c>
      <c r="G24" s="3">
        <v>1.9910000000000001</v>
      </c>
      <c r="H24" s="3">
        <v>4.3639999999999999</v>
      </c>
      <c r="I24" s="3">
        <v>13.02</v>
      </c>
      <c r="J24" s="3">
        <v>4.6879999999999997</v>
      </c>
      <c r="K24" s="3">
        <v>4.484</v>
      </c>
      <c r="L24" s="3">
        <v>5.2809999999999997</v>
      </c>
      <c r="M24" s="3">
        <v>5.0599999999999996</v>
      </c>
      <c r="N24" s="3">
        <v>4.5728840000000002</v>
      </c>
      <c r="O24" s="3">
        <v>4.3819999999999997</v>
      </c>
      <c r="P24" s="3">
        <v>4.9050000000000002</v>
      </c>
      <c r="Q24" s="3">
        <v>5.2640000000000002</v>
      </c>
      <c r="R24" s="3">
        <v>4.7870000000000061</v>
      </c>
      <c r="S24" s="3">
        <v>4.9669999999999996</v>
      </c>
      <c r="T24" s="3">
        <v>5.5590000000000002</v>
      </c>
      <c r="U24" s="3">
        <v>4.9249999999999998</v>
      </c>
      <c r="W24" s="3">
        <v>12.916</v>
      </c>
      <c r="X24" s="3">
        <v>24.062999999999999</v>
      </c>
      <c r="Y24" s="3">
        <v>19.397883999999998</v>
      </c>
      <c r="Z24" s="75">
        <v>19.338000000000005</v>
      </c>
    </row>
    <row r="25" spans="2:29" x14ac:dyDescent="0.3">
      <c r="B25" s="24" t="s">
        <v>261</v>
      </c>
      <c r="C25" s="25">
        <v>4.9049999999999994</v>
      </c>
      <c r="D25" s="25">
        <v>4.3169999999999993</v>
      </c>
      <c r="E25" s="25">
        <v>5.3020000000000005</v>
      </c>
      <c r="F25" s="25">
        <v>9.5789999999999971</v>
      </c>
      <c r="G25" s="25">
        <v>8.3350000000000009</v>
      </c>
      <c r="H25" s="25">
        <v>7.3419999999999996</v>
      </c>
      <c r="I25" s="25">
        <v>9.2490000000000023</v>
      </c>
      <c r="J25" s="25">
        <v>10.400999999999996</v>
      </c>
      <c r="K25" s="25">
        <v>11.118</v>
      </c>
      <c r="L25" s="25">
        <v>11.099</v>
      </c>
      <c r="M25" s="25">
        <v>11.369</v>
      </c>
      <c r="N25" s="25">
        <v>12.148115999999996</v>
      </c>
      <c r="O25" s="25">
        <v>10.266</v>
      </c>
      <c r="P25" s="25">
        <v>10.288</v>
      </c>
      <c r="Q25" s="25">
        <v>10.573999999999998</v>
      </c>
      <c r="R25" s="25">
        <v>10.804999999999994</v>
      </c>
      <c r="S25" s="25">
        <v>11.901</v>
      </c>
      <c r="T25" s="25">
        <v>12.625</v>
      </c>
      <c r="U25" s="25">
        <v>12.117999999999999</v>
      </c>
      <c r="W25" s="25">
        <v>24.102999999999994</v>
      </c>
      <c r="X25" s="25">
        <v>35.326999999999998</v>
      </c>
      <c r="Y25" s="25">
        <v>45.734115999999993</v>
      </c>
      <c r="Z25" s="52">
        <v>41.932999999999993</v>
      </c>
    </row>
    <row r="26" spans="2:29" x14ac:dyDescent="0.3">
      <c r="B26" s="137" t="s">
        <v>262</v>
      </c>
      <c r="C26" s="138">
        <v>0.15017911270322401</v>
      </c>
      <c r="D26" s="138">
        <v>0.13099283893676414</v>
      </c>
      <c r="E26" s="138">
        <v>0.13323616625621956</v>
      </c>
      <c r="F26" s="138">
        <v>0.20768830493040191</v>
      </c>
      <c r="G26" s="138">
        <v>0.21481958762886602</v>
      </c>
      <c r="H26" s="138">
        <v>0.16191778405081156</v>
      </c>
      <c r="I26" s="138">
        <v>0.17150963339329098</v>
      </c>
      <c r="J26" s="138">
        <v>0.19319068316059282</v>
      </c>
      <c r="K26" s="138">
        <v>0.22107335308504503</v>
      </c>
      <c r="L26" s="138">
        <v>0.19926033643920218</v>
      </c>
      <c r="M26" s="138">
        <v>0.18121104894881973</v>
      </c>
      <c r="N26" s="138">
        <v>0.19098409005156577</v>
      </c>
      <c r="O26" s="138">
        <v>0.17232928221312027</v>
      </c>
      <c r="P26" s="138">
        <v>0.15859655613621298</v>
      </c>
      <c r="Q26" s="138">
        <v>0.14532710280373831</v>
      </c>
      <c r="R26" s="138">
        <v>0.14479256003430524</v>
      </c>
      <c r="S26" s="138">
        <v>0.15967209595620793</v>
      </c>
      <c r="T26" s="138">
        <v>0.16193994433113992</v>
      </c>
      <c r="U26" s="138">
        <v>0.13645781721544073</v>
      </c>
      <c r="W26" s="138">
        <v>0.1590610626068249</v>
      </c>
      <c r="X26" s="138">
        <v>0.18408203888301222</v>
      </c>
      <c r="Y26" s="138">
        <v>0.19684218318921914</v>
      </c>
      <c r="Z26" s="140">
        <v>0.1542646923572151</v>
      </c>
    </row>
    <row r="27" spans="2:29" x14ac:dyDescent="0.3">
      <c r="B27" s="14"/>
      <c r="Z27" s="123"/>
    </row>
    <row r="28" spans="2:29" x14ac:dyDescent="0.3">
      <c r="B28" s="24" t="s">
        <v>263</v>
      </c>
      <c r="C28" s="25">
        <v>-7.1999999999995623E-2</v>
      </c>
      <c r="D28" s="25">
        <v>1.4510000000000005</v>
      </c>
      <c r="E28" s="25">
        <v>-6.0230000000000032</v>
      </c>
      <c r="F28" s="25">
        <v>-10.792999999999992</v>
      </c>
      <c r="G28" s="25">
        <v>-5.9310000000000045</v>
      </c>
      <c r="H28" s="25">
        <v>-11.202999999999989</v>
      </c>
      <c r="I28" s="25">
        <v>-28.685000000000002</v>
      </c>
      <c r="J28" s="25">
        <v>-7.6720000000000041</v>
      </c>
      <c r="K28" s="25">
        <v>-13.847999999999999</v>
      </c>
      <c r="L28" s="25">
        <v>-11.743000000000002</v>
      </c>
      <c r="M28" s="25">
        <v>-7.4269999999999996</v>
      </c>
      <c r="N28" s="25">
        <v>-8.0479999999999947</v>
      </c>
      <c r="O28" s="25">
        <v>-8.8320000000000007</v>
      </c>
      <c r="P28" s="25">
        <v>-7.0839999999999961</v>
      </c>
      <c r="Q28" s="25">
        <v>-0.31300000000000949</v>
      </c>
      <c r="R28" s="25">
        <v>0.87800000000000011</v>
      </c>
      <c r="S28" s="25">
        <v>-3.2010000000000005</v>
      </c>
      <c r="T28" s="25">
        <v>-2.1379999999999981</v>
      </c>
      <c r="U28" s="25">
        <v>7.652000000000001</v>
      </c>
      <c r="W28" s="25">
        <v>-15.436999999999991</v>
      </c>
      <c r="X28" s="25">
        <v>-53.491</v>
      </c>
      <c r="Y28" s="25">
        <v>-41.065999999999995</v>
      </c>
      <c r="Z28" s="52">
        <v>-15.351000000000006</v>
      </c>
    </row>
    <row r="29" spans="2:29" x14ac:dyDescent="0.3">
      <c r="B29" s="14" t="s">
        <v>250</v>
      </c>
      <c r="C29" s="3">
        <v>7.4999999999999956E-2</v>
      </c>
      <c r="D29" s="3">
        <v>2.7789999999999999</v>
      </c>
      <c r="E29" s="3">
        <v>13.381</v>
      </c>
      <c r="F29" s="3">
        <v>17.532</v>
      </c>
      <c r="G29" s="3">
        <v>3.2890000000000001</v>
      </c>
      <c r="H29" s="3">
        <v>14.510000000000002</v>
      </c>
      <c r="I29" s="3">
        <v>32.676000000000002</v>
      </c>
      <c r="J29" s="3">
        <v>9.0330000000000013</v>
      </c>
      <c r="K29" s="3">
        <v>8.2740000000000009</v>
      </c>
      <c r="L29" s="3">
        <v>10.404</v>
      </c>
      <c r="M29" s="3">
        <v>9.6089999999999982</v>
      </c>
      <c r="N29" s="3">
        <v>8.9315250000000006</v>
      </c>
      <c r="O29" s="3">
        <v>8.1039999999999992</v>
      </c>
      <c r="P29" s="3">
        <v>9.5860000000000003</v>
      </c>
      <c r="Q29" s="3">
        <v>9.2850000000000001</v>
      </c>
      <c r="R29" s="3">
        <v>9.0730000000000057</v>
      </c>
      <c r="S29" s="3">
        <v>9.4579999999999984</v>
      </c>
      <c r="T29" s="3">
        <v>10.538</v>
      </c>
      <c r="U29" s="3">
        <v>9.8109999999999999</v>
      </c>
      <c r="W29" s="3">
        <v>33.766999999999996</v>
      </c>
      <c r="X29" s="3">
        <v>59.50800000000001</v>
      </c>
      <c r="Y29" s="3">
        <v>37.218525</v>
      </c>
      <c r="Z29" s="75">
        <v>36.048000000000002</v>
      </c>
    </row>
    <row r="30" spans="2:29" x14ac:dyDescent="0.3">
      <c r="B30" s="14" t="s">
        <v>251</v>
      </c>
      <c r="C30" s="3">
        <v>0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5.1000000000000004E-2</v>
      </c>
      <c r="L30" s="3">
        <v>0.14800000000000002</v>
      </c>
      <c r="M30" s="3">
        <v>0.22900000000000001</v>
      </c>
      <c r="N30" s="3">
        <v>0.52700000000000002</v>
      </c>
      <c r="O30" s="3">
        <v>0.39900000000000002</v>
      </c>
      <c r="P30" s="3">
        <v>0.35399999999999998</v>
      </c>
      <c r="Q30" s="3">
        <v>0.35299999999999998</v>
      </c>
      <c r="R30" s="3">
        <v>0.35000000000000003</v>
      </c>
      <c r="S30" s="3">
        <v>0.35299999999999998</v>
      </c>
      <c r="T30" s="3">
        <v>0.34899999999999998</v>
      </c>
      <c r="U30" s="3">
        <v>0.36199999999999999</v>
      </c>
      <c r="W30" s="3">
        <v>0</v>
      </c>
      <c r="X30" s="3">
        <v>0</v>
      </c>
      <c r="Y30" s="3">
        <v>0.95500000000000007</v>
      </c>
      <c r="Z30" s="75">
        <v>1.456</v>
      </c>
    </row>
    <row r="31" spans="2:29" x14ac:dyDescent="0.3">
      <c r="B31" s="24" t="s">
        <v>264</v>
      </c>
      <c r="C31" s="25">
        <v>3.0000000000043325E-3</v>
      </c>
      <c r="D31" s="25">
        <v>4.2300000000000004</v>
      </c>
      <c r="E31" s="25">
        <v>7.357999999999997</v>
      </c>
      <c r="F31" s="25">
        <v>6.7390000000000079</v>
      </c>
      <c r="G31" s="25">
        <v>-2.6420000000000043</v>
      </c>
      <c r="H31" s="25">
        <v>3.3070000000000128</v>
      </c>
      <c r="I31" s="25">
        <v>3.9909999999999997</v>
      </c>
      <c r="J31" s="25">
        <v>1.3609999999999971</v>
      </c>
      <c r="K31" s="25">
        <v>-5.5229999999999979</v>
      </c>
      <c r="L31" s="25">
        <v>-1.1910000000000021</v>
      </c>
      <c r="M31" s="25">
        <v>2.4109999999999987</v>
      </c>
      <c r="N31" s="25">
        <v>1.410525000000006</v>
      </c>
      <c r="O31" s="25">
        <v>-0.32900000000000151</v>
      </c>
      <c r="P31" s="25">
        <v>2.8560000000000043</v>
      </c>
      <c r="Q31" s="25">
        <v>9.3249999999999904</v>
      </c>
      <c r="R31" s="25">
        <v>10.301000000000005</v>
      </c>
      <c r="S31" s="25">
        <v>6.6099999999999977</v>
      </c>
      <c r="T31" s="25">
        <v>8.7490000000000023</v>
      </c>
      <c r="U31" s="25">
        <v>17.824999999999999</v>
      </c>
      <c r="W31" s="25">
        <v>18.330000000000009</v>
      </c>
      <c r="X31" s="25">
        <v>6.0170000000000048</v>
      </c>
      <c r="Y31" s="25">
        <v>-2.8924749999999957</v>
      </c>
      <c r="Z31" s="52">
        <v>22.152999999999999</v>
      </c>
      <c r="AC31" s="19"/>
    </row>
    <row r="32" spans="2:29" ht="13.5" thickBot="1" x14ac:dyDescent="0.35">
      <c r="B32" s="141" t="s">
        <v>265</v>
      </c>
      <c r="C32" s="142">
        <v>9.1852668320147339E-5</v>
      </c>
      <c r="D32" s="142">
        <v>0.1283529554557592</v>
      </c>
      <c r="E32" s="142">
        <v>0.18490224656983459</v>
      </c>
      <c r="F32" s="142">
        <v>0.1461124842808206</v>
      </c>
      <c r="G32" s="142">
        <v>-6.8092783505154755E-2</v>
      </c>
      <c r="H32" s="142">
        <v>7.2931369089626247E-2</v>
      </c>
      <c r="I32" s="142">
        <v>7.4007454521853616E-2</v>
      </c>
      <c r="J32" s="142">
        <v>2.5279542330695737E-2</v>
      </c>
      <c r="K32" s="142">
        <v>-0.10982084269551207</v>
      </c>
      <c r="L32" s="142">
        <v>-2.1382021866752879E-2</v>
      </c>
      <c r="M32" s="142">
        <v>3.8429047323036689E-2</v>
      </c>
      <c r="N32" s="142">
        <v>2.2175276694755469E-2</v>
      </c>
      <c r="O32" s="142">
        <v>-5.522728798764546E-3</v>
      </c>
      <c r="P32" s="142">
        <v>4.4027193266429329E-2</v>
      </c>
      <c r="Q32" s="142">
        <v>0.12816107751511807</v>
      </c>
      <c r="R32" s="142">
        <v>0.13803870068610644</v>
      </c>
      <c r="S32" s="142">
        <v>8.8684358816110753E-2</v>
      </c>
      <c r="T32" s="142">
        <v>0.11222277805569454</v>
      </c>
      <c r="U32" s="142">
        <v>0.20072294040808972</v>
      </c>
      <c r="V32" s="33"/>
      <c r="W32" s="142">
        <v>0.12096375047019468</v>
      </c>
      <c r="X32" s="142">
        <v>3.1353401872762636E-2</v>
      </c>
      <c r="Y32" s="142">
        <v>-1.2449373544691143E-2</v>
      </c>
      <c r="Z32" s="143">
        <v>8.149728685735308E-2</v>
      </c>
      <c r="AC32" s="19"/>
    </row>
    <row r="34" spans="13:21" x14ac:dyDescent="0.3">
      <c r="M34" s="3"/>
      <c r="N34" s="3"/>
      <c r="Q34" s="3"/>
      <c r="R34" s="3"/>
      <c r="S34" s="3"/>
      <c r="T34" s="3"/>
      <c r="U34" s="3"/>
    </row>
    <row r="35" spans="13:21" x14ac:dyDescent="0.3">
      <c r="M35" s="3"/>
      <c r="N35" s="3"/>
      <c r="Q35" s="3"/>
      <c r="R35" s="3"/>
      <c r="S35" s="3"/>
      <c r="T35" s="3"/>
      <c r="U35" s="3"/>
    </row>
    <row r="36" spans="13:21" x14ac:dyDescent="0.3">
      <c r="M36" s="3"/>
      <c r="N36" s="3"/>
      <c r="Q36" s="3"/>
      <c r="R36" s="3"/>
      <c r="S36" s="3"/>
      <c r="T36" s="3"/>
      <c r="U36" s="3"/>
    </row>
    <row r="37" spans="13:21" x14ac:dyDescent="0.3">
      <c r="M37" s="54"/>
      <c r="N37" s="54"/>
      <c r="Q37" s="54"/>
      <c r="R37" s="54"/>
      <c r="S37" s="54"/>
      <c r="T37" s="54"/>
      <c r="U37" s="54"/>
    </row>
  </sheetData>
  <pageMargins left="0.25" right="0.25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FdsFormulaCache xmlns="urn:fdsformulacache" version="2" timestamp="1662639585"><![CDATA[{"VRNS-US^FE_ESTIMATE(EBIT_ADJ,MEAN,ANN_ROLL,5,NOW,,,'')":null,"VRNS-US^FE_ESTIMATE(EBIT_ADJ,MEAN,ANN_ROLL,4,NOW,,,'')":105.9,"VRNS-US^FE_ESTIMATE(EBIT_ADJ,MEAN,ANN_ROLL,3,NOW,,,'')":77.65733,"VRNS-US^FE_ESTIMATE(EBIT_ADJ,MEAN,ANN_ROLL,2,NOW,,,'')":53.207554,"VRNS-US^FE_ESTIMATE(G_A_EXP,MEAN,ANN_ROLL,1,NOW,,,'')":42.651714,"VRNS-US^FE_ESTIMATE(S_M_EXP,MEAN,ANN_ROLL,0,NOW,,,'')":185.55882,"VRNS-US^FE_ESTIMATE(RD_EXP,MEAN,ANN_ROLL,-1,NOW,,,'')":76.29931,"VRNS-US^FE_ESTIMATE(COS,MEAN,ANN_ROLL,5,NOW,,,'')":null,"VRNS-US^FE_ESTIMATE(SALES,MEAN,ANN_ROLL,4,NOW,,,'')":758.7,"VRNS-US^FE_ESTIMATE(PRODLINE_SALES_2,MEAN,ANN_ROLL,3,NOW,,,'')":88.32833,"VRNS-US^FE_ESTIMATE(PRODLINE_SALES_4,MEAN,ANN_ROLL,2,NOW,,,'')":490.82526,"VRNS-US^FE_ESTIMATE(PRODLINE_SALES_3,MEAN,ANN_ROLL,1,NOW,,,'')":0.0,"VRNS-US^FE_ESTIMATE(ARR,MEAN,ANN_ROLL,0,NOW,,,'')":387.1,"VRNS-US^FE_ESTIMATE(FCF,MEAN,ANN_ROLL,-1,NOW,,,'')":-15.99475,"VRNS-US^FE_ESTIMATE(CFO,MEAN,ANN_ROLL,5,NOW,,,'')":null,"VRNS-US^FE_ESTIMATE(EPS,MEAN,ANN_ROLL,4,NOW,,,'')":0.56,"VRNS-US^FE_ESTIMATE(NETBG,MEAN,ANN_ROLL,3,NOW,,,'')":72.89229,"VRNS-US^FE_ESTIMATE(TAX_EXPENSE,MEAN,ANN_ROLL,2,NOW,,,'')":8.145357,"VRNS-US^FE_ESTIMATE(PTPA,MEAN,ANN_ROLL,1,NOW,,,'')":32.33111,"VRNS-US^FE_ESTIMATE(EPS,MEAN,QTR_ROLL,3,NOW,,,'')":-0.060824603,"VRNS-US^FE_ESTIMATE(EPS,MEAN,QTR_ROLL,-5,NOW,,,'')":-0.08,"VRNS-US^FE_ESTIMATE(NETBG,MEAN,QTR_ROLL,4,NOW,,,'')":4.454705,"VRNS-US^FE_ESTIMATE(TAX_EXPENSE,MEAN,QTR_ROLL,7,NOW,,,'')":2.7,"VRNS-US^FE_ESTIMATE(TAX_EXPENSE,MEAN,QTR_ROLL,1,NOW,,,'')":1.5980715,"VRNS-US^FE_ESTIMATE(TAX_EXPENSE,MEAN,QTR_ROLL,-6,NOW,,,'')":7.295,"VRNS-US^FE_ESTIMATE(PTPA,MEAN,QTR_ROLL,5,NOW,,,'')":14.664263,"VRNS-US^FE_ESTIMATE(PTPA,MEAN,QTR_ROLL,-8,NOW,,,'')":-4.311857,"VRNS-US^FE_ESTIMATE(EBIT_ADJ,MEAN,QTR_ROLL,3,NOW,,,'')":-5.0798573,"VRNS-US^FE_ESTIMATE(EBIT_ADJ,MEAN,QTR_ROLL,-4,NOW,,,'')":1.062,"VRNS-US^FE_ESTIMATE(G_A_EXP,MEAN,QTR_ROLL,7,NOW,,,'')":14.6,"VRNS-US^FE_ESTIMATE(G_A_EXP,MEAN,QTR_ROLL,-6,NOW,,,'')":7.8104615,"VRNS-US^FE_ESTIMATE(S_M_EXP,MEAN,QTR_ROLL,5,NOW,,,'')":67.6837,"VRNS-US^FE_ESTIMATE(S_M_EXP,MEAN,QTR_ROLL,-2,NOW,,,'')":53.986,"VRNS-US^FE_ESTIMATE(S_M_EXP,MEAN,QTR_ROLL,-8,NOW,,,'')":35.721867,"VRNS-US^FE_ESTIMATE(RD_EXP,MEAN,QTR_ROLL,-4,NOW,,,'')":23.013666,"VRNS-US^FE_ESTIMATE(GROSSINCOME,MEAN,QTR_ROLL,7,NOW,,,'')":123.0,"VRNS-US^FE_ESTIMATE(GROSSINCOME,MEAN,QTR_ROLL,0,NOW,,,'')":97.10808,"VRNS-US^FE_ESTIMATE(GROSSINCOME,MEAN,QTR_ROLL,-6,NOW,,,'')":84.403336,"VRNS-US^FE_ESTIMATE(COS,MEAN,QTR_ROLL,-2,NOW,,,'')":13.208,"VRNS-US^FE_ESTIMATE(COS,MEAN,QTR_ROLL,-8,NOW,,,'')":8.989933,"VRNS-US^FE_ESTIMATE(SALES,MEAN,QTR_ROLL,2,NOW,,,'')":155.5342,"VRNS-US^FE_ESTIMATE(SALES,MEAN,QTR_ROLL,-4,NOW,,,'')":88.418,"VRNS-US^FE_ESTIMATE(PRODLINE_SALES_2,MEAN,QTR_ROLL,0,NOW,,,'')":27.068,"VRNS-US^FE_ESTIMATE(PRODLINE_SALES_2,MEAN,QTR_ROLL,-6,NOW,,,'')":32.072,"VRNS-US^FE_ESTIMATE(PRODLINE_SALES_4,MEAN,QTR_ROLL,4,NOW,,,'')":110.1198,"VRNS-US^FE_ESTIMATE(ARR,MEAN,QTR_ROLL,8,NOW,,,'')":655.5,"VRNS-US^FE_ESTIMATE(ARR,MEAN,QTR_ROLL,-4,NOW,,,'')":328.2,"VRNS-US^FE_ESTIMATE(FCF,MEAN,QTR_ROLL,4,NOW,,,'')":-8.233334,"VRNS-US^FE_ESTIMATE(FCF,MEAN,QTR_ROLL,0,NOW,,,'')":-17.1,"VRNS-US^FE_ESTIMATE(FCF,MEAN,QTR_ROLL,-8,NOW,,,'')":-16.501429,"VRNS-US^FE_ESTIMATE(CAPEX,MEAN,QTR_ROLL,1,NOW,,,'')":3.5803406,"VRNS-US^FE_ESTIMATE(CAPEX,MEAN,QTR_ROLL,-7,NOW,,,'')":2.5941668,"VRNS-US^FE_ESTIMATE(CFO,MEAN,QTR_ROLL,2,NOW,,,'')":9.1,"VRNS-US^FE_ESTIMATE(CFO,MEAN,QTR_ROLL,-6,NOW,,,'')":7.692333,"VRNS-US^FE_ESTIMATE(ARR,MEAN,QTR_ROLL,7,NOW,,,'')":632.0,"VRNS-US^FE_ESTIMATE(FCF,MEAN,QTR_ROLL,7,NOW,,,'')":49.2,"VRNS-US^FE_ESTIMATE(CAPEX,MEAN,QTR_ROLL,8,NOW,,,'')":5.1197577,"VRNS-US^FE_ESTIMATE(CAPEX,MEAN,QTR_ROLL,-8,NOW,,,'')":1.8077143,"VRNS-US^FE_ESTIMATE(CFO,MEAN,QTR_ROLL,-7,NOW,,,'')":-2.6986666,"VRNS-US^FE_ESTIMATE(CFO,MEAN,QTR_ROLL,8,NOW,,,'')":-12.0,"VRNS-US^FE_ESTIMATE(S_M_EXP,MEAN,ANN_ROLL,2,NOW,,,'')":264.10992,"VRNS-US^FE_ESTIMATE(ARR,MEAN,ANN_ROLL,2,NOW,,,'')":592.4484,"VRNS-US^FE_ESTIMATE(TAX_EXPENSE,MEAN,ANN_ROLL,4,NOW,,,'')":12.7,"VRNS-US^FE_ESTIMATE(NETBG,MEAN,QTR_ROLL,-8,NOW,,,'')":-4.663,"VRNS-US^FE_ESTIMATE(EBIT_ADJ,MEAN,QTR_ROLL,-2,NOW,,,'')":22.375,"VRNS-US^FE_ESTIMATE(RD_EXP,MEAN,QTR_ROLL,4,NOW,,,'')":35.4763,"VRNS-US^FE_ESTIMATE(SALES,MEAN,QTR_ROLL,4,NOW,,,'')":135.26222,"VRNS-US^FE_ESTIMATE(G_A_EXP,MEAN,ANN_ROLL,2,NOW,,,'')":50.467644,"VRNS-US^FE_ESTIMATE(FCF,MEAN,ANN_ROLL,0,NOW,,,'')":-3.2142856,"VRNS-US^FE_ESTIMATE(EPS,MEAN,QTR_ROLL,4,NOW,,,'')":0.033739693,"VRNS-US^FE_ESTIMATE(PTPA,MEAN,QTR_ROLL,-1,NOW,,,'')":-8.502666,"VRNS-US^FE_ESTIMATE(G_A_EXP,MEAN,QTR_ROLL,-5,NOW,,,'')":8.173214,"VRNS-US^FE_ESTIMATE(GROSSINCOME,MEAN,QTR_ROLL,1,NOW,,,'')":108.947075,"VRNS-US^FE_ESTIMATE(PRODLINE_SALES_2,MEAN,QTR_ROLL,7,NOW,,,'')":23.6,"VRNS-US^FE_ESTIMATE(PRODLINE_SALES_3,MEAN,QTR_ROLL,4,NOW,,,'')":0.0,"VRNS-US^FE_ESTIMATE(ARR,MEAN,QTR_ROLL,-3,NOW,,,'')":354.2,"VRNS-US^FE_ESTIMATE(CAPEX,MEAN,QTR_ROLL,6,NOW,,,'')":3.9759007,"VRNS-US^FE_ESTIMATE(CFO,MEAN,QTR_ROLL,-1,NOW,,,'')":24.5,"VRNS-US^FE_ESTIMATE(EBIT_ADJ,MEAN,ANN_ROLL,1,NOW,,,'')":33.918667,"VRNS-US^FE_ESTIMATE(G_A_EXP,MEAN,ANN_ROLL,0,NOW,,,'')":35.12375,"VRNS-US^FE_ESTIMATE(S_M_EXP,MEAN,ANN_ROLL,-1,NOW,,,'')":151.72057,"VRNS-US^FE_ESTIMATE(GROSSINCOME,MEAN,ANN_ROLL,5,NOW,,,'')":null,"VRNS-US^FE_ESTIMATE(COS,MEAN,ANN_ROLL,4,NOW,,,'')":93.2,"VRNS-US^FE_ESTIMATE(SALES,MEAN,ANN_ROLL,3,NOW,,,'')":696.19183,"VRNS-US^FE_ESTIMATE(PRODLINE_SALES_2,MEAN,ANN_ROLL,2,NOW,,,'')":100.73839,"VRNS-US^FE_ESTIMATE(PRODLINE_SALES_4,MEAN,ANN_ROLL,1,NOW,,,'')":378.66318,"VRNS-US^FE_ESTIMATE(PRODLINE_SALES_3,MEAN,ANN_ROLL,0,NOW,,,'')":1.89,"VRNS-US^FE_ESTIMATE(ARR,MEAN,ANN_ROLL,-1,NOW,,,'')":287.3,"VRNS-US^FE_ESTIMATE(CAPEX,MEAN,ANN_ROLL,5,NOW,,,'')":null,"VRNS-US^FE_ESTIMATE(CFO,MEAN,ANN_ROLL,4,NOW,,,'')":null,"VRNS-US^FE_ESTIMATE(EPS,MEAN,ANN_ROLL,3,NOW,,,'')":0.5290799,"VRNS-US^FE_ESTIMATE(NETBG,MEAN,ANN_ROLL,2,NOW,,,'')":48.08873,"VRNS-US^FE_ESTIMATE(TAX_EXPENSE,MEAN,ANN_ROLL,1,NOW,,,'')":7.1637144,"VRNS-US^FE_ESTIMATE(PTPA,MEAN,ANN_ROLL,0,NOW,,,'')":21.782,"VRNS-US^FE_ESTIMATE(EPS,MEAN,QTR_ROLL,2,NOW,,,'')":0.22273465,"VRNS-US^FE_ESTIMATE(EPS,MEAN,QTR_ROLL,-6,NOW,,,'')":0.11333333,"VRNS-US^FE_ESTIMATE(NETBG,MEAN,QTR_ROLL,3,NOW,,,'')":-6.764363,"VRNS-US^FE_ESTIMATE(NETBG,MEAN,QTR_ROLL,-4,NOW,,,'')":-0.771,"VRNS-US^FE_ESTIMATE(TAX_EXPENSE,MEAN,QTR_ROLL,6,NOW,,,'')":2.6906,"VRNS-US^FE_ESTIMATE(TAX_EXPENSE,MEAN,QTR_ROLL,0,NOW,,,'')":1.6995385,"VRNS-US^FE_ESTIMATE(PTPA,MEAN,QTR_ROLL,4,NOW,,,'')":5.6376667,"VRNS-US^FE_ESTIMATE(PTPA,MEAN,QTR_ROLL,-2,NOW,,,'')":21.521,"VRNS-US^FE_ESTIMATE(EBIT_ADJ,MEAN,QTR_ROLL,8,NOW,,,'')":10.3,"VRNS-US^FE_ESTIMATE(EBIT_ADJ,MEAN,QTR_ROLL,2,NOW,,,'')":31.050888,"VRNS-US^FE_ESTIMATE(G_A_EXP,MEAN,QTR_ROLL,6,NOW,,,'')":13.6235,"VRNS-US^FE_ESTIMATE(G_A_EXP,MEAN,QTR_ROLL,0,NOW,,,'')":10.101153,"VRNS-US^FE_ESTIMATE(G_A_EXP,MEAN,QTR_ROLL,-7,NOW,,,'')":7.718154,"VRNS-US^FE_ESTIMATE(S_M_EXP,MEAN,QTR_ROLL,4,NOW,,,'')":64.192,"VRNS-US^FE_ESTIMATE(RD_EXP,MEAN,QTR_ROLL,8,NOW,,,'')":44.2,"VRNS-US^FE_ESTIMATE(RD_EXP,MEAN,QTR_ROLL,2,NOW,,,'')":33.24507,"VRNS-US^FE_ESTIMATE(RD_EXP,MEAN,QTR_ROLL,-5,NOW,,,'')":21.589144,"VRNS-US^FE_ESTIMATE(GROSSINCOME,MEAN,QTR_ROLL,6,NOW,,,'')":167.0684,"VRNS-US^FE_ESTIMATE(GROSSINCOME,MEAN,QTR_ROLL,-7,NOW,,,'')":66.98462,"VRNS-US^FE_ESTIMATE(COS,MEAN,QTR_ROLL,4,NOW,,,'')":17.191668,"VRNS-US^FE_ESTIMATE(COS,MEAN,QTR_ROLL,-3,NOW,,,'')":12.089539,"VRNS-US^FE_ESTIMATE(SALES,MEAN,QTR_ROLL,8,NOW,,,'')":164.65726,"VRNS-US^FE_ESTIMATE(SALES,MEAN,QTR_ROLL,-5,NOW,,,'')":74.785,"VRNS-US^FE_ESTIMATE(PRODLINE_SALES_2,MEAN,QTR_ROLL,6,NOW,,,'')":25.229,"VRNS-US^FE_ESTIMATE(PRODLINE_SALES_2,MEAN,QTR_ROLL,-1,NOW,,,'')":27.276,"VRNS-US^FE_ESTIMATE(PRODLINE_SALES_2,MEAN,QTR_ROLL,-7,NOW,,,'')":32.294,"VRNS-US^FE_ESTIMATE(PRODLINE_SALES_4,MEAN,QTR_ROLL,-2,NOW,,,'')":96.025,"VRNS-US^FE_ESTIMATE(PRODLINE_SALES_4,MEAN,QTR_ROLL,-6,NOW,,,'')":62.653,"VRNS-US^FE_ESTIMATE(PRODLINE_SALES_3,MEAN,QTR_ROLL,7,NOW,,,'')":0.0,"VRNS-US^FE_ESTIMATE(PRODLINE_SALES_3,MEAN,QTR_ROLL,3,NOW,,,'')":0.0,"VRNS-US^FE_ESTIMATE(PRODLINE_SALES_3,MEAN,QTR_ROLL,-1,NOW,,,'')":0.0,"VRNS-US^FE_ESTIMATE(PRODLINE_SALES_3,MEAN,QTR_ROLL,-5,NOW,,,'')":0.286,"VRNS-US^FE_ESTIMATE(ARR,MEAN,QTR_ROLL,4,NOW,,,'')":523.5181,"VRNS-US^FE_ESTIMATE(ARR,MEAN,QTR_ROLL,0,NOW,,,'')":426.3,"VRNS-US^FE_ESTIMATE(FCF,MEAN,QTR_ROLL,8,NOW,,,'')":-17.0,"VRNS-US^FE_ESTIMATE(FCF,MEAN,QTR_ROLL,-4,NOW,,,'')":-10.3,"VRNS-US^FE_ESTIMATE(CAPEX,MEAN,QTR_ROLL,5,NOW,,,'')":3.8697689,"VRNS-US^FE_ESTIMATE(CAPEX,MEAN,QTR_ROLL,-3,NOW,,,'')":1.9962857,"VRNS-US^FE_ESTIMATE(CFO,MEAN,QTR_ROLL,6,NOW,,,'')":8.875,"VRNS-US^FE_ESTIMATE(CFO,MEAN,QTR_ROLL,-2,NOW,,,'')":0.3,"VRNS-US^FE_ESTIMATE_DATE(QTR_NUM,,QTR_ROLL,-1,'',NOW,,,'')":"1","VRNS-US^FE_ESTIMATE(ARR,MEAN,QTR_ROLL,-5,NOW,,,'')":306.9,"VRNS-US^FE_ESTIMATE(FCF,MEAN,QTR_ROLL,-5,NOW,,,'')":19.3,"VRNS-US^FE_ESTIMATE(CAPEX,MEAN,QTR_ROLL,0,NOW,,,'')":2.6055715,"VRNS-US^FE_ESTIMATE(CFO,MEAN,QTR_ROLL,1,NOW,,,'')":0.98571426,"VRNS-US^FE_ESTIMATE(CFO,MEAN,QTR_ROLL,4,NOW,,,'')":-6.525,"VRNS-US^FE_ESTIMATE(G_A_EXP,MEAN,ANN_ROLL,3,NOW,,,'')":51.363335,"VRNS-US^FE_ESTIMATE(FCF,MEAN,ANN_ROLL,1,NOW,,,'')":4.2,"VRNS-US^FE_ESTIMATE(PTPA,MEAN,ANN_ROLL,3,NOW,,,'')":81.04635,"VRNS-US^FE_ESTIMATE(TAX_EXPENSE,MEAN,QTR_ROLL,2,NOW,,,'')":2.4695,"VRNS-US^FE_ESTIMATE(G_A_EXP,MEAN,QTR_ROLL,-4,NOW,,,'')":8.497666,"VRNS-US^FE_ESTIMATE(GROSSINCOME,MEAN,QTR_ROLL,8,NOW,,,'')":143.9,"VRNS-US^FE_ESTIMATE(PRODLINE_SALES_2,MEAN,QTR_ROLL,2,NOW,,,'')":26.980309,"VRNS-US^FE_ESTIMATE(S_M_EXP,MEAN,ANN_ROLL,1,NOW,,,'')":223.6815,"VRNS-US^FE_ESTIMATE(ARR,MEAN,ANN_ROLL,1,NOW,,,'')":486.523,"VRNS-US^FE_ESTIMATE(PTPA,MEAN,ANN_ROLL,2,NOW,,,'')":52.706093,"VRNS-US^FE_ESTIMATE(TAX_EXPENSE,MEAN,QTR_ROLL,-5,NOW,,,'')":0.615,"VRNS-US^FE_ESTIMATE(G_A_EXP,MEAN,QTR_ROLL,1,NOW,,,'')":10.783643,"VRNS-US^FE_ESTIMATE(GROSSINCOME,MEAN,QTR_ROLL,-5,NOW,,,'')":63.804,"VRNS-US^FE_ESTIMATE(PRODLINE_SALES_2,MEAN,QTR_ROLL,1,NOW,,,'')":27.38046,"VRNS-US^FE_ESTIMATE(PRODLINE_SALES_3,MEAN,QTR_ROLL,0,NOW,,,'')":0.0,"VRNS-US^FE_ESTIMATE(ARR,MEAN,QTR_ROLL,-7,NOW,,,'')":261.1,"VRNS-US^FE_ESTIMATE(CAPEX,MEAN,QTR_ROLL,2,NOW,,,'')":3.7972968,"VRNS-US^FE_ESTIMATE(CFO,MEAN,QTR_ROLL,-5,NOW,,,'')":16.475,"VRNS-US^FE_ESTIMATE(EBIT_ADJ,MEAN,ANN_ROLL,0,NOW,,,'')":25.241,"VRNS-US^FE_ESTIMATE(G_A_EXP,MEAN,ANN_ROLL,-1,NOW,,,'')":30.7732,"VRNS-US^FE_ESTIMATE(RD_EXP,MEAN,ANN_ROLL,5,NOW,,,'')":null,"VRNS-US^FE_ESTIMATE(GROSSINCOME,MEAN,ANN_ROLL,4,NOW,,,'')":665.5,"VRNS-US^FE_ESTIMATE(COS,MEAN,ANN_ROLL,3,NOW,,,'')":82.131,"VRNS-US^FE_ESTIMATE(SALES,MEAN,ANN_ROLL,2,NOW,,,'')":591.1681,"VRNS-US^FE_ESTIMATE(PRODLINE_SALES_2,MEAN,ANN_ROLL,1,NOW,,,'')":108.71307,"VRNS-US^FE_ESTIMATE(PRODLINE_SALES_4,MEAN,ANN_ROLL,0,NOW,,,'')":268.942,"VRNS-US^FE_ESTIMATE(PRODLINE_SALES_3,MEAN,ANN_ROLL,-1,NOW,,,'')":1.473,"VRNS-US^FE_ESTIMATE(FCF,MEAN,ANN_ROLL,5,NOW,,,'')":null,"VRNS-US^FE_ESTIMATE(CAPEX,MEAN,ANN_ROLL,4,NOW,,,'')":null,"VRNS-US^FE_ESTIMATE(CFO,MEAN,ANN_ROLL,3,NOW,,,'')":53.1,"VRNS-US^FE_ESTIMATE(EPS,MEAN,ANN_ROLL,2,NOW,,,'')":0.36643696,"VRNS-US^FE_ESTIMATE(NETBG,MEAN,ANN_ROLL,1,NOW,,,'')":25.908812,"VRNS-US^FE_ESTIMATE(TAX_EXPENSE,MEAN,ANN_ROLL,0,NOW,,,'')":5.9005,"VRNS-US^FE_ESTIMATE(PTPA,MEAN,ANN_ROLL,-1,NOW,,,'')":-6.092143,"VRNS-US^FE_ESTIMATE(EPS,MEAN,QTR_ROLL,1,NOW,,,'')":0.057994585,"VRNS-US^FE_ESTIMATE(EPS,MEAN,QTR_ROLL,-7,NOW,,,'')":0.02,"VRNS-US^FE_ESTIMATE(NETBG,MEAN,QTR_ROLL,2,NOW,,,'')":28.951687,"VRNS-US^FE_ESTIMATE(NETBG,MEAN,QTR_ROLL,-5,NOW,,,'')":-7.735,"VRNS-US^FE_ESTIMATE(TAX_EXPENSE,MEAN,QTR_ROLL,-1,NOW,,,'')":1.4032308,"VRNS-US^FE_ESTIMATE(TAX_EXPENSE,MEAN,QTR_ROLL,-7,NOW,,,'')":0.22,"VRNS-US^FE_ESTIMATE(PTPA,MEAN,QTR_ROLL,3,NOW,,,'')":-5.298078,"VRNS-US^FE_ESTIMATE(PTPA,MEAN,QTR_ROLL,-3,NOW,,,'')":7.1571426,"VRNS-US^FE_ESTIMATE(EBIT_ADJ,MEAN,QTR_ROLL,1,NOW,,,'')":9.084222,"VRNS-US^FE_ESTIMATE(EBIT_ADJ,MEAN,QTR_ROLL,-5,NOW,,,'')":-6.279,"VRNS-US^FE_ESTIMATE(G_A_EXP,MEAN,QTR_ROLL,5,NOW,,,'')":12.518,"VRNS-US^FE_ESTIMATE(G_A_EXP,MEAN,QTR_ROLL,-1,NOW,,,'')":10.309923,"VRNS-US^FE_ESTIMATE(S_M_EXP,MEAN,QTR_ROLL,3,NOW,,,'')":59.9019,"VRNS-US^FE_ESTIMATE(S_M_EXP,MEAN,QTR_ROLL,-3,NOW,,,'')":46.897713,"VRNS-US^FE_ESTIMATE(RD_EXP,MEAN,QTR_ROLL,7,NOW,,,'')":43.7,"VRNS-US^FE_ESTIMATE(RD_EXP,MEAN,QTR_ROLL,1,NOW,,,'')":31.634214,"VRNS-US^FE_ESTIMATE(GROSSINCOME,MEAN,QTR_ROLL,5,NOW,,,'')":132.2869,"VRNS-US^FE_ESTIMATE(GROSSINCOME,MEAN,QTR_ROLL,-1,NOW,,,'')":82.390305,"VRNS-US^FE_ESTIMATE(GROSSINCOME,MEAN,QTR_ROLL,-8,NOW,,,'')":57.623,"VRNS-US^FE_ESTIMATE(COS,MEAN,QTR_ROLL,3,NOW,,,'')":16.28,"VRNS-US^FE_ESTIMATE(SALES,MEAN,QTR_ROLL,7,NOW,,,'')":143.13876,"VRNS-US^FE_ESTIMATE(SALES,MEAN,QTR_ROLL,1,NOW,,,'')":124.33974,"VRNS-US^FE_ESTIMATE(SALES,MEAN,QTR_ROLL,-6,NOW,,,'')":95.197,"VRNS-US^FE_ESTIMATE(PRODLINE_SALES_2,MEAN,QTR_ROLL,5,NOW,,,'')":25.391,"VRNS-US^FE_ESTIMATE(PRODLINE_SALES_2,MEAN,QTR_ROLL,-8,NOW,,,'')":32.239,"VRNS-US^FE_ESTIMATE(PRODLINE_SALES_4,MEAN,QTR_ROLL,3,NOW,,,'')":91.2115,"VRNS-US^FE_ESTIMATE(PRODLINE_SALES_3,MEAN,QTR_ROLL,6,NOW,,,'')":0.0,"VRNS-US^FE_ESTIMATE(PRODLINE_SALES_3,MEAN,QTR_ROLL,-2,NOW,,,'')":0.94,"VRNS-US^FE_ESTIMATE(ARR,MEAN,QTR_ROLL,3,NOW,,,'')":503.54987,"VRNS-US^FE_ESTIMATE(FCF,MEAN,QTR_ROLL,3,NOW,,,'')":31.3,"VRNS-US^FE_ESTIMATE(CAPEX,MEAN,QTR_ROLL,4,NOW,,,'')":3.9536688,"VRNS-US^FE_ESTIMATE(CFO,MEAN,QTR_ROLL,5,NOW,,,'')":2.55,"VRNS-US^FE_ESTIMATE_DATE(QTR_NUM,,QTR_ROLL,-2,'',NOW,,,'')":"4","VRNS-US^FE_ESTIMATE_DATE(QTR_NUM,,QTR_ROLL,-3,'',NOW,,,'')":"3","VRNS-US^FE_ESTIMATE(GROSSINCOME,MEAN,ANN_ROLL,0,NOW,,,'')":342.24506,"VRNS-US^FE_ESTIMATE(PRODLINE_SALES_4,MEAN,ANN_ROLL,4,NOW,,,'')":676.4,"VRNS-US^FE_ESTIMATE(NETBG,MEAN,ANN_ROLL,5,NOW,,,'')":null,"VRNS-US^FE_ESTIMATE(NETBG,MEAN,QTR_ROLL,-2,NOW,,,'')":18.498,"VRNS-US^FE_ESTIMATE(PTPA,MEAN,QTR_ROLL,-6,NOW,,,'')":13.0275,"VRNS-US^FE_ESTIMATE(S_M_EXP,MEAN,QTR_ROLL,6,NOW,,,'')":75.8363,"VRNS-US^FE_ESTIMATE(COS,MEAN,QTR_ROLL,0,NOW,,,'')":14.302363,"VRNS-US^FE_ESTIMATE(PRODLINE_SALES_4,MEAN,QTR_ROLL,6,NOW,,,'')":163.4938,"VRNS-US^FE_ESTIMATE(RD_EXP,MEAN,ANN_ROLL,0,NOW,,,'')":96.376,"VRNS-US^FE_ESTIMATE(PRODLINE_SALES_3,MEAN,ANN_ROLL,2,NOW,,,'')":0.0,"VRNS-US^FE_ESTIMATE(TAX_EXPENSE,MEAN,ANN_ROLL,3,NOW,,,'')":10.036667,"VRNS-US^FE_ESTIMATE(TAX_EXPENSE,MEAN,QTR_ROLL,8,NOW,,,'')":2.7,"VRNS-US^FE_ESTIMATE(EBIT_ADJ,MEAN,QTR_ROLL,-3,NOW,,,'')":8.083,"VRNS-US^FE_ESTIMATE(S_M_EXP,MEAN,QTR_ROLL,-7,NOW,,,'')":37.659,"VRNS-US^FE_ESTIMATE(COS,MEAN,QTR_ROLL,-1,NOW,,,'')":13.90075,"VRNS-US^FE_ESTIMATE(PRODLINE_SALES_4,MEAN,QTR_ROLL,-1,NOW,,,'')":68.985,"VRNS-US^FE_ESTIMATE(PRODLINE_SALES_3,MEAN,QTR_ROLL,-4,NOW,,,'')":0.34,"VRNS-US^FE_ESTIMATE(FCF,MEAN,QTR_ROLL,1,NOW,,,'')":-2.9,"VRNS-US^FE_ESTIMATE(CAPEX,MEAN,QTR_ROLL,-6,NOW,,,'')":3.1042857,"VRNS-US^FE_ESTIMATE_DATE(QTR_NUM,,QTR_ROLL,0,'',NOW,,,'')":"2","VRNS-US^FE_ESTIMATE(EBIT_ADJ,MEAN,ANN_ROLL,-1,NOW,,,'')":-4.448,"VRNS-US^FE_ESTIMATE(S_M_EXP,MEAN,ANN_ROLL,5,NOW,,,'')":null,"VRNS-US^FE_ESTIMATE(RD_EXP,MEAN,ANN_ROLL,4,NOW,,,'')":176.5,"VRNS-US^FE_ESTIMATE(GROSSINCOME,MEAN,ANN_ROLL,3,NOW,,,'')":605.7653,"VRNS-US^FE_ESTIMATE(COS,MEAN,ANN_ROLL,2,NOW,,,'')":73.542694,"VRNS-US^FE_ESTIMATE(SALES,MEAN,ANN_ROLL,1,NOW,,,'')":487.70157,"VRNS-US^FE_ESTIMATE(PRODLINE_SALES_2,MEAN,ANN_ROLL,0,NOW,,,'')":119.302,"VRNS-US^FE_ESTIMATE(PRODLINE_SALES_4,MEAN,ANN_ROLL,-1,NOW,,,'')":161.188,"VRNS-US^FE_ESTIMATE(ARR,MEAN,ANN_ROLL,5,NOW,,,'')":null,"VRNS-US^FE_ESTIMATE(FCF,MEAN,ANN_ROLL,4,NOW,,,'')":null,"VRNS-US^FE_ESTIMATE(CAPEX,MEAN,ANN_ROLL,3,NOW,,,'')":21.366985,"VRNS-US^FE_ESTIMATE(CFO,MEAN,ANN_ROLL,2,NOW,,,'')":46.37143,"VRNS-US^FE_ESTIMATE(EPS,MEAN,ANN_ROLL,1,NOW,,,'')":0.20565428,"VRNS-US^FE_ESTIMATE(NETBG,MEAN,ANN_ROLL,0,NOW,,,'')":15.642,"VRNS-US^FE_ESTIMATE(TAX_EXPENSE,MEAN,ANN_ROLL,-1,NOW,,,'')":8.112,"VRNS-US^FE_ESTIMATE(EPS,MEAN,QTR_ROLL,8,NOW,,,'')":0.0700225,"VRNS-US^FE_ESTIMATE(EPS,MEAN,QTR_ROLL,0,NOW,,,'')":-8E-05,"VRNS-US^FE_ESTIMATE(EPS,MEAN,QTR_ROLL,-8,NOW,,,'')":-0.05,"VRNS-US^FE_ESTIMATE(NETBG,MEAN,QTR_ROLL,1,NOW,,,'')":7.3265133,"VRNS-US^FE_ESTIMATE(NETBG,MEAN,QTR_ROLL,-6,NOW,,,'')":12.304,"VRNS-US^FE_ESTIMATE(TAX_EXPENSE,MEAN,QTR_ROLL,5,NOW,,,'')":2.0154,"VRNS-US^FE_ESTIMATE(TAX_EXPENSE,MEAN,QTR_ROLL,-2,NOW,,,'')":3.007077,"VRNS-US^FE_ESTIMATE(TAX_EXPENSE,MEAN,QTR_ROLL,-8,NOW,,,'')":0.384,"VRNS-US^FE_ESTIMATE(PTPA,MEAN,QTR_ROLL,-4,NOW,,,'')":-0.13042857,"VRNS-US^FE_ESTIMATE(EBIT_ADJ,MEAN,QTR_ROLL,7,NOW,,,'')":-4.3,"VRNS-US^FE_ESTIMATE(EBIT_ADJ,MEAN,QTR_ROLL,0,NOW,,,'')":1.66,"VRNS-US^FE_ESTIMATE(EBIT_ADJ,MEAN,QTR_ROLL,-6,NOW,,,'')":13.879,"VRNS-US^FE_ESTIMATE(G_A_EXP,MEAN,QTR_ROLL,-2,NOW,,,'')":9.886572,"VRNS-US^FE_ESTIMATE(G_A_EXP,MEAN,QTR_ROLL,-8,NOW,,,'')":7.5204616,"VRNS-US^FE_ESTIMATE(S_M_EXP,MEAN,QTR_ROLL,2,NOW,,,'')":61.88357,"VRNS-US^FE_ESTIMATE(S_M_EXP,MEAN,QTR_ROLL,-4,NOW,,,'')":44.288,"VRNS-US^FE_ESTIMATE(RD_EXP,MEAN,QTR_ROLL,0,NOW,,,'')":30.589615,"VRNS-US^FE_ESTIMATE(RD_EXP,MEAN,QTR_ROLL,-6,NOW,,,'')":20.860071,"VRNS-US^FE_ESTIMATE(GROSSINCOME,MEAN,QTR_ROLL,4,NOW,,,'')":117.5948,"VRNS-US^FE_ESTIMATE(GROSSINCOME,MEAN,QTR_ROLL,-2,NOW,,,'')":113.386856,"VRNS-US^FE_ESTIMATE(COS,MEAN,QTR_ROLL,2,NOW,,,'')":17.684076,"VRNS-US^FE_ESTIMATE(COS,MEAN,QTR_ROLL,-4,NOW,,,'')":11.613571,"VRNS-US^FE_ESTIMATE(SALES,MEAN,QTR_ROLL,6,NOW,,,'')":188.85316,"VRNS-US^FE_ESTIMATE(SALES,MEAN,QTR_ROLL,0,NOW,,,'')":111.448,"VRNS-US^FE_ESTIMATE(PRODLINE_SALES_2,MEAN,QTR_ROLL,4,NOW,,,'')":24.8565,"VRNS-US^FE_ESTIMATE(PRODLINE_SALES_2,MEAN,QTR_ROLL,-2,NOW,,,'')":29.613,"VRNS-US^FE_ESTIMATE(PRODLINE_SALES_4,MEAN,QTR_ROLL,8,NOW,,,'')":142.9,"VRNS-US^FE_ESTIMATE(PRODLINE_SALES_4,MEAN,QTR_ROLL,2,NOW,,,'')":128.438,"VRNS-US^FE_ESTIMATE(PRODLINE_SALES_4,MEAN,QTR_ROLL,-3,NOW,,,'')":70.026,"VRNS-US^FE_ESTIMATE(PRODLINE_SALES_4,MEAN,QTR_ROLL,-7,NOW,,,'')":44.084,"VRNS-US^FE_ESTIMATE(PRODLINE_SALES_3,MEAN,QTR_ROLL,2,NOW,,,'')":0.0,"VRNS-US^FE_ESTIMATE(PRODLINE_SALES_3,MEAN,QTR_ROLL,-6,NOW,,,'')":0.472,"VRNS-US^FE_ESTIMATE(ARR,MEAN,QTR_ROLL,-1,NOW,,,'')":404.5,"VRNS-US^FE_ESTIMATE(FCF,MEAN,QTR_ROLL,-1,NOW,,,'')":21.02,"VRNS-US^FE_ESTIMATE(CAPEX,MEAN,QTR_ROLL,-4,NOW,,,'')":1.00375,"VRNS-US^FE_ESTIMATE(CFO,MEAN,QTR_ROLL,-3,NOW,,,'')":-4.3,"VRNS-US^FE_ESTIMATE(CFO,MEAN,QTR_ROLL,-4,NOW,,,'')":-9.2,"VRNS-US^FE_ESTIMATE(COS,MEAN,ANN_ROLL,-1,NOW,,,'')":38.788532,"VRNS-US^FE_ESTIMATE(CAPEX,MEAN,ANN_ROLL,0,NOW,,,'')":10.49,"VRNS-US^FE_ESTIMATE(EPS,MEAN,QTR_ROLL,5,NOW,,,'')":0.09954393,"VRNS-US^FE_ESTIMATE(TAX_EXPENSE,MEAN,QTR_ROLL,-4,NOW,,,'')":0.9125,"VRNS-US^FE_ESTIMATE(G_A_EXP,MEAN,QTR_ROLL,2,NOW,,,'')":11.425643,"VRNS-US^FE_ESTIMATE(GROSSINCOME,MEAN,QTR_ROLL,2,NOW,,,'')":137.95764,"VRNS-US^FE_ESTIMATE(PRODLINE_SALES_2,MEAN,QTR_ROLL,8,NOW,,,'')":23.4,"VRNS-US^FE_ESTIMATE(SALES,MEAN,ANN_ROLL,5,NOW,,,'')":null,"VRNS-US^FE_ESTIMATE(CAPEX,MEAN,ANN_ROLL,-1,NOW,,,'')":10.081333,"VRNS-US^FE_ESTIMATE(NETBG,MEAN,QTR_ROLL,5,NOW,,,'')":13.432734,"VRNS-US^FE_ESTIMATE(PTPA,MEAN,QTR_ROLL,-7,NOW,,,'')":2.097,"VRNS-US^FE_ESTIMATE(S_M_EXP,MEAN,QTR_ROLL,-1,NOW,,,'')":49.604385,"VRNS-US^FE_ESTIMATE(SALES,MEAN,QTR_ROLL,-3,NOW,,,'')":100.353,"VRNS-US^FE_ESTIMATE(PRODLINE_SALES_3,MEAN,QTR_ROLL,8,NOW,,,'')":0.0,"VRNS-US^FE_ESTIMATE(ARR,MEAN,QTR_ROLL,1,NOW,,,'')":452.37714,"VRNS-US^FE_ESTIMATE(FCF,MEAN,QTR_ROLL,-7,NOW,,,'')":-5.2928333,"VRNS-US^FE_ESTIMATE(CFO,MEAN,QTR_ROLL,3,NOW,,,'')":36.35,"VRNS-US^FE_ESTIMATE(G_A_EXP,MEAN,ANN_ROLL,5,NOW,,,'')":null,"VRNS-US^FE_ESTIMATE(S_M_EXP,MEAN,ANN_ROLL,4,NOW,,,'')":329.7,"VRNS-US^FE_ESTIMATE(RD_EXP,MEAN,ANN_ROLL,3,NOW,,,'')":172.183,"VRNS-US^FE_ESTIMATE(GROSSINCOME,MEAN,ANN_ROLL,2,NOW,,,'')":518.2176,"VRNS-US^FE_ESTIMATE(COS,MEAN,ANN_ROLL,1,NOW,,,'')":61.330307,"VRNS-US^FE_ESTIMATE(SALES,MEAN,ANN_ROLL,0,NOW,,,'')":390.134,"VRNS-US^FE_ESTIMATE(PRODLINE_SALES_2,MEAN,ANN_ROLL,-1,NOW,,,'')":130.028,"VRNS-US^FE_ESTIMATE(PRODLINE_SALES_3,MEAN,ANN_ROLL,5,NOW,,,'')":null,"VRNS-US^FE_ESTIMATE(ARR,MEAN,ANN_ROLL,4,NOW,,,'')":761.9,"VRNS-US^FE_ESTIMATE(FCF,MEAN,ANN_ROLL,3,NOW,,,'')":31.3,"VRNS-US^FE_ESTIMATE(CAPEX,MEAN,ANN_ROLL,2,NOW,,,'')":15.8063135,"VRNS-US^FE_ESTIMATE(CFO,MEAN,ANN_ROLL,1,NOW,,,'')":19.9,"VRNS-US^FE_ESTIMATE(EPS,MEAN,ANN_ROLL,0,NOW,,,'')":0.13,"VRNS-US^FE_ESTIMATE(NETBG,MEAN,ANN_ROLL,-1,NOW,,,'')":-7.655,"VRNS-US^FE_ESTIMATE(PTPA,MEAN,ANN_ROLL,5,NOW,,,'')":null,"VRNS-US^FE_ESTIMATE(EPS,MEAN,QTR_ROLL,7,NOW,,,'')":-0.0418055,"VRNS-US^FE_ESTIMATE(EPS,MEAN,QTR_ROLL,-1,NOW,,,'')":-0.09,"VRNS-US^FE_ESTIMATE(NETBG,MEAN,QTR_ROLL,8,NOW,,,'')":9.577222,"VRNS-US^FE_ESTIMATE(NETBG,MEAN,QTR_ROLL,0,NOW,,,'')":-0.106,"VRNS-US^FE_ESTIMATE(NETBG,MEAN,QTR_ROLL,-7,NOW,,,'')":2.126,"VRNS-US^FE_ESTIMATE(TAX_EXPENSE,MEAN,QTR_ROLL,4,NOW,,,'')":1.6862,"VRNS-US^FE_ESTIMATE(PTPA,MEAN,QTR_ROLL,8,NOW,,,'')":11.574692,"VRNS-US^FE_ESTIMATE(PTPA,MEAN,QTR_ROLL,2,NOW,,,'')":30.782198,"VRNS-US^FE_ESTIMATE(PTPA,MEAN,QTR_ROLL,-5,NOW,,,'')":-7.1456,"VRNS-US^FE_ESTIMATE(EBIT_ADJ,MEAN,QTR_ROLL,6,NOW,,,'')":37.318142,"VRNS-US^FE_ESTIMATE(EBIT_ADJ,MEAN,QTR_ROLL,-7,NOW,,,'')":3.079,"VRNS-US^FE_ESTIMATE(G_A_EXP,MEAN,QTR_ROLL,4,NOW,,,'')":11.9166,"VRNS-US^FE_ESTIMATE(G_A_EXP,MEAN,QTR_ROLL,-3,NOW,,,'')":8.700286,"VRNS-US^FE_ESTIMATE(S_M_EXP,MEAN,QTR_ROLL,8,NOW,,,'')":74.8,"VRNS-US^FE_ESTIMATE(S_M_EXP,MEAN,QTR_ROLL,-5,NOW,,,'')":40.648785,"VRNS-US^FE_ESTIMATE(RD_EXP,MEAN,QTR_ROLL,6,NOW,,,'')":40.4258,"VRNS-US^FE_ESTIMATE(RD_EXP,MEAN,QTR_ROLL,-1,NOW,,,'')":30.298153,"VRNS-US^FE_ESTIMATE(RD_EXP,MEAN,QTR_ROLL,-7,NOW,,,'')":18.518572,"VRNS-US^FE_ESTIMATE(GROSSINCOME,MEAN,QTR_ROLL,-3,NOW,,,'')":88.267715,"VRNS-US^FE_ESTIMATE(COS,MEAN,QTR_ROLL,8,NOW,,,'')":null,"VRNS-US^FE_ESTIMATE(COS,MEAN,QTR_ROLL,1,NOW,,,'')":15.433385,"VRNS-US^FE_ESTIMATE(COS,MEAN,QTR_ROLL,-5,NOW,,,'')":11.029307,"VRNS-US^FE_ESTIMATE(SALES,MEAN,QTR_ROLL,-1,NOW,,,'')":96.261,"VRNS-US^FE_ESTIMATE(SALES,MEAN,QTR_ROLL,-7,NOW,,,'')":76.751,"VRNS-US^FE_ESTIMATE(PRODLINE_SALES_2,MEAN,QTR_ROLL,3,NOW,,,'')":25.3151,"VRNS-US^FE_ESTIMATE(PRODLINE_SALES_2,MEAN,QTR_ROLL,-3,NOW,,,'')":30.003,"VRNS-US^FE_ESTIMATE(PRODLINE_SALES_4,MEAN,QTR_ROLL,1,NOW,,,'')":96.84475,"VRNS-US^FE_ESTIMATE(PRODLINE_SALES_3,MEAN,QTR_ROLL,-7,NOW,,,'')":0.373,"VRNS-US^FE_ESTIMATE(ARR,MEAN,QTR_ROLL,-2,NOW,,,'')":387.1,"VRNS-US^FE_ESTIMATE(FCF,MEAN,QTR_ROLL,6,NOW,,,'')":4.9333334,"VRNS-US^FE_ESTIMATE(FCF,MEAN,QTR_ROLL,-2,NOW,,,'')":-6.0,"VRNS-US^FE_ESTIMATE(CAPEX,MEAN,QTR_ROLL,7,NOW,,,'')":6.3131766,"VRNS-US^FE_ESTIMATE(CAPEX,MEAN,QTR_ROLL,-5,NOW,,,'')":1.1022857,"VRNS-US^FE_ESTIMATE(CFO,MEAN,QTR_ROLL,-8,NOW,,,'')":-14.693714,"VRNS-US^FE_ESTIMATE(PRODLINE_SALES_2,MEAN,ANN_ROLL,5,NOW,,,'')":null,"VRNS-US^FE_ESTIMATE(EPS,MEAN,QTR_ROLL,-3,NOW,,,'')":0.05,"VRNS-US^FE_ESTIMATE(EBIT_ADJ,MEAN,QTR_ROLL,4,NOW,,,'')":5.698571,"VRNS-US^FE_ESTIMATE(RD_EXP,MEAN,QTR_ROLL,-2,NOW,,,'')":27.192858,"VRNS-US^FE_ESTIMATE(COS,MEAN,QTR_ROLL,-7,NOW,,,'')":9.811643,"VRNS-US^FE_ESTIMATE(PRODLINE_SALES_2,MEAN,ANN_ROLL,4,NOW,,,'')":82.2,"VRNS-US^FE_ESTIMATE(EPS,MEAN,ANN_ROLL,5,NOW,,,'')":null,"VRNS-US^FE_ESTIMATE(EPS,MEAN,QTR_ROLL,-4,NOW,,,'')":-0.01,"VRNS-US^FE_ESTIMATE(PTPA,MEAN,QTR_ROLL,6,NOW,,,'')":37.036423,"VRNS-US^FE_ESTIMATE(RD_EXP,MEAN,QTR_ROLL,3,NOW,,,'')":33.983,"VRNS-US^FE_ESTIMATE(COS,MEAN,QTR_ROLL,5,NOW,,,'')":18.28911,"VRNS-US^FE_ESTIMATE(PRODLINE_SALES_4,MEAN,QTR_ROLL,-5,NOW,,,'')":44.828,"VRNS-US^FE_ESTIMATE(ARR,MEAN,QTR_ROLL,5,NOW,,,'')":551.81586,"VRNS-US^FE_ESTIMATE(FCF,MEAN,QTR_ROLL,-3,NOW,,,'')":-6.3,"VRNS-US^FE_ESTIMATE(CFO,MEAN,QTR_ROLL,7,NOW,,,'')":53.5,"VRNS-US^FE_ESTIMATE(G_A_EXP,MEAN,ANN_ROLL,4,NOW,,,'')":53.4,"VRNS-US^FE_ESTIMATE(S_M_EXP,MEAN,ANN_ROLL,3,NOW,,,'')":304.56168,"VRNS-US^FE_ESTIMATE(RD_EXP,MEAN,ANN_ROLL,2,NOW,,,'')":147.44235,"VRNS-US^FE_ESTIMATE(GROSSINCOME,MEAN,ANN_ROLL,1,NOW,,,'')":426.4025,"VRNS-US^FE_ESTIMATE(COS,MEAN,ANN_ROLL,0,NOW,,,'')":47.85625,"VRNS-US^FE_ESTIMATE(SALES,MEAN,ANN_ROLL,-1,NOW,,,'')":292.689,"VRNS-US^FE_ESTIMATE(PRODLINE_SALES_4,MEAN,ANN_ROLL,5,NOW,,,'')":null,"VRNS-US^FE_ESTIMATE(PRODLINE_SALES_3,MEAN,ANN_ROLL,4,NOW,,,'')":null,"VRNS-US^FE_ESTIMATE(ARR,MEAN,ANN_ROLL,3,NOW,,,'')":688.65967,"VRNS-US^FE_ESTIMATE(FCF,MEAN,ANN_ROLL,2,NOW,,,'')":27.366667,"VRNS-US^FE_ESTIMATE(CAPEX,MEAN,ANN_ROLL,1,NOW,,,'')":13.482494,"VRNS-US^FE_ESTIMATE(CFO,MEAN,ANN_ROLL,0,NOW,,,'')":7.1555557,"VRNS-US^FE_ESTIMATE(EPS,MEAN,ANN_ROLL,-1,NOW,,,'')":-0.08,"VRNS-US^FE_ESTIMATE(TAX_EXPENSE,MEAN,ANN_ROLL,5,NOW,,,'')":null,"VRNS-US^FE_ESTIMATE(PTPA,MEAN,ANN_ROLL,4,NOW,,,'')":97.6,"VRNS-US^FE_ESTIMATE(EPS,MEAN,QTR_ROLL,6,NOW,,,'')":0.26602885,"VRNS-US^FE_ESTIMATE(EPS,MEAN,QTR_ROLL,-2,NOW,,,'')":0.16,"VRNS-US^FE_ESTIMATE(NETBG,MEAN,QTR_ROLL,7,NOW,,,'')":-4.8469815,"VRNS-US^FE_ESTIMATE(NETBG,MEAN,QTR_ROLL,-1,NOW,,,'')":-10.168,"VRNS-US^FE_ESTIMATE(TAX_EXPENSE,MEAN,QTR_ROLL,3,NOW,,,'')":1.7515,"VRNS-US^FE_ESTIMATE(TAX_EXPENSE,MEAN,QTR_ROLL,-3,NOW,,,'')":-1.525,"VRNS-US^FE_ESTIMATE(PTPA,MEAN,QTR_ROLL,7,NOW,,,'')":-3.3745284,"VRNS-US^FE_ESTIMATE(PTPA,MEAN,QTR_ROLL,1,NOW,,,'')":8.484339,"VRNS-US^FE_ESTIMATE(EBIT_ADJ,MEAN,QTR_ROLL,5,NOW,,,'')":15.044143,"VRNS-US^FE_ESTIMATE(EBIT_ADJ,MEAN,QTR_ROLL,-1,NOW,,,'')":-7.896,"VRNS-US^FE_ESTIMATE(EBIT_ADJ,MEAN,QTR_ROLL,-8,NOW,,,'')":-3.983,"VRNS-US^FE_ESTIMATE(G_A_EXP,MEAN,QTR_ROLL,3,NOW,,,'')":11.4566,"VRNS-US^FE_ESTIMATE(S_M_EXP,MEAN,QTR_ROLL,7,NOW,,,'')":69.0,"VRNS-US^FE_ESTIMATE(S_M_EXP,MEAN,QTR_ROLL,1,NOW,,,'')":57.36714,"VRNS-US^FE_ESTIMATE(S_M_EXP,MEAN,QTR_ROLL,-6,NOW,,,'')":41.999928,"VRNS-US^FE_ESTIMATE(RD_EXP,MEAN,QTR_ROLL,5,NOW,,,'')":37.2342,"VRNS-US^FE_ESTIMATE(RD_EXP,MEAN,QTR_ROLL,-8,NOW,,,'')":18.3226,"VRNS-US^FE_ESTIMATE(GROSSINCOME,MEAN,QTR_ROLL,3,NOW,,,'')":100.2256,"VRNS-US^FE_ESTIMATE(GROSSINCOME,MEAN,QTR_ROLL,-4,NOW,,,'')":76.89571,"VRNS-US^FE_ESTIMATE(COS,MEAN,QTR_ROLL,7,NOW,,,'')":null,"VRNS-US^FE_ESTIMATE(COS,MEAN,QTR_ROLL,-6,NOW,,,'')":10.817416,"VRNS-US^FE_ESTIMATE(SALES,MEAN,QTR_ROLL,5,NOW,,,'')":151.05716,"VRNS-US^FE_ESTIMATE(SALES,MEAN,QTR_ROLL,-2,NOW,,,'')":126.578,"VRNS-US^FE_ESTIMATE(SALES,MEAN,QTR_ROLL,-8,NOW,,,'')":66.565,"VRNS-US^FE_ESTIMATE(PRODLINE_SALES_2,MEAN,QTR_ROLL,-4,NOW,,,'')":30.015,"VRNS-US^FE_ESTIMATE(PRODLINE_SALES_4,MEAN,QTR_ROLL,7,NOW,,,'')":118.6,"VRNS-US^FE_ESTIMATE(PRODLINE_SALES_4,MEAN,QTR_ROLL,0,NOW,,,'')":84.38,"VRNS-US^FE_ESTIMATE(PRODLINE_SALES_4,MEAN,QTR_ROLL,-4,NOW,,,'')":58.063,"VRNS-US^FE_ESTIMATE(PRODLINE_SALES_4,MEAN,QTR_ROLL,-8,NOW,,,'')":34.086,"VRNS-US^FE_ESTIMATE(PRODLINE_SALES_3,MEAN,QTR_ROLL,5,NOW,,,'')":0.0,"VRNS-US^FE_ESTIMATE(PRODLINE_SALES_3,MEAN,QTR_ROLL,1,NOW,,,'')":0.0,"VRNS-US^FE_ESTIMATE(PRODLINE_SALES_3,MEAN,QTR_ROLL,-3,NOW,,,'')":0.324,"VRNS-US^FE_ESTIMATE(ARR,MEAN,QTR_ROLL,6,NOW,,,'')":591.3936,"VRNS-US^FE_ESTIMATE(ARR,MEAN,QTR_ROLL,2,NOW,,,'')":486.6609,"VRNS-US^FE_ESTIMATE(ARR,MEAN,QTR_ROLL,-6,NOW,,,'')":287.3,"VRNS-US^FE_ESTIMATE(FCF,MEAN,QTR_ROLL,2,NOW,,,'')":3.48,"VRNS-US^FE_ESTIMATE(FCF,MEAN,QTR_ROLL,-6,NOW,,,'')":4.5065,"VRNS-US^FE_ESTIMATE(CAPEX,MEAN,QTR_ROLL,3,NOW,,,'')":3.5695012,"VRNS-US^FE_ESTIMATE(CAPEX,MEAN,QTR_ROLL,-1,NOW,,,'')":3.495,"VRNS-US^FE_ESTIMATE(CFO,MEAN,QTR_ROLL,0,NOW,,,'')":-14.5,"VRNS-US^FE_ESTIMATE(RD_EXP,MEAN,ANN_ROLL,1,NOW,,,'')":125.714355,"VRNS-US^FE_ESTIMATE(PRODLINE_SALES_3,MEAN,ANN_ROLL,3,NOW,,,'')":0.0,"VRNS-US^FE_ESTIMATE(CFO,MEAN,ANN_ROLL,-1,NOW,,,'')":-5.849111,"VRNS-US^FE_ESTIMATE(NETBG,MEAN,QTR_ROLL,6,NOW,,,'')":35.654114,"VRNS-US^FE_ESTIMATE(PTPA,MEAN,QTR_ROLL,0,NOW,,,'')":1.5954286,"VRNS-US^FE_ESTIMATE(S_M_EXP,MEAN,QTR_ROLL,0,NOW,,,'')":54.803463,"VRNS-US^FE_ESTIMATE(COS,MEAN,QTR_ROLL,6,NOW,,,'')":21.624222,"VRNS-US^FE_ESTIMATE(PRODLINE_SALES_2,MEAN,QTR_ROLL,-5,NOW,,,'')":29.671,"VRNS-US^FE_ESTIMATE(GROSSINCOME,MEAN,ANN_ROLL,-1,NOW,,,'')":253.98367,"VRNS-US^FE_ESTIMATE(PRODLINE_SALES_4,MEAN,ANN_ROLL,3,NOW,,,'')":602.35736,"VRNS-US^FE_ESTIMATE(NETBG,MEAN,ANN_ROLL,4,NOW,,,'')":84.9,"VRNS-US^FE_ESTIMATE(NETBG,MEAN,QTR_ROLL,-3,NOW,,,'')":5.65,"VRNS-US^FE_ESTIMATE(G_A_EXP,MEAN,QTR_ROLL,8,NOW,,,'')":14.5,"VRNS-US^FE_ESTIMATE(RD_EXP,MEAN,QTR_ROLL,-3,NOW,,,'')":24.596,"VRNS-US^FE_ESTIMATE(SALES,MEAN,QTR_ROLL,3,NOW,,,'')":116.5355,"VRNS-US^FE_ESTIMATE(PRODLINE_SALES_4,MEAN,QTR_ROLL,5,NOW,,,'')":125.3151,"VRNS-US^FE_ESTIMATE(PRODLINE_SALES_3,MEAN,QTR_ROLL,-8,NOW,,,'')":0.24,"VRNS-US^FE_ESTIMATE(FCF,MEAN,QTR_ROLL,5,NOW,,,'')":-1.5,"VRNS-US^FE_ESTIMATE(CAPEX,MEAN,QTR_ROLL,-2,NOW,,,'')":6.3914285,"VRNS-US^FF_FISCAL_DATE(QTR_R,0,,,,\"DATE\")":"06/30/2022"}]]></FdsFormulaCache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e3c7d-75f9-41b1-b22a-05b6c8562b0b">
      <Terms xmlns="http://schemas.microsoft.com/office/infopath/2007/PartnerControls"/>
    </lcf76f155ced4ddcb4097134ff3c332f>
    <SharedWithUsers xmlns="972dacc0-2c8e-4d57-8d6d-b7d2c6c520f7">
      <UserInfo>
        <DisplayName>Frank Trombino</DisplayName>
        <AccountId>190</AccountId>
        <AccountType/>
      </UserInfo>
      <UserInfo>
        <DisplayName>Steve Popky</DisplayName>
        <AccountId>136</AccountId>
        <AccountType/>
      </UserInfo>
      <UserInfo>
        <DisplayName>Justin Coughlin</DisplayName>
        <AccountId>116</AccountId>
        <AccountType/>
      </UserInfo>
      <UserInfo>
        <DisplayName>Jim Caci</DisplayName>
        <AccountId>56</AccountId>
        <AccountType/>
      </UserInfo>
      <UserInfo>
        <DisplayName>Jamie Arestia</DisplayName>
        <AccountId>142</AccountId>
        <AccountType/>
      </UserInfo>
      <UserInfo>
        <DisplayName>Han Wang</DisplayName>
        <AccountId>139</AccountId>
        <AccountType/>
      </UserInfo>
      <UserInfo>
        <DisplayName>Mario Carvajal</DisplayName>
        <AccountId>6</AccountId>
        <AccountType/>
      </UserInfo>
      <UserInfo>
        <DisplayName>Elizabeth Li</DisplayName>
        <AccountId>99</AccountId>
        <AccountType/>
      </UserInfo>
      <UserInfo>
        <DisplayName>Sophia Wu</DisplayName>
        <AccountId>17</AccountId>
        <AccountType/>
      </UserInfo>
      <UserInfo>
        <DisplayName>Asaf Hadad</DisplayName>
        <AccountId>33</AccountId>
        <AccountType/>
      </UserInfo>
      <UserInfo>
        <DisplayName>Aishah Chen</DisplayName>
        <AccountId>303</AccountId>
        <AccountType/>
      </UserInfo>
      <UserInfo>
        <DisplayName>Daniel Weisenberg</DisplayName>
        <AccountId>107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D3AC835AB3D7418BD843DDD920EF63" ma:contentTypeVersion="15" ma:contentTypeDescription="Create a new document." ma:contentTypeScope="" ma:versionID="f225bb9ea818a3f2c7453ff8eee679ab">
  <xsd:schema xmlns:xsd="http://www.w3.org/2001/XMLSchema" xmlns:xs="http://www.w3.org/2001/XMLSchema" xmlns:p="http://schemas.microsoft.com/office/2006/metadata/properties" xmlns:ns2="eece3c7d-75f9-41b1-b22a-05b6c8562b0b" xmlns:ns3="972dacc0-2c8e-4d57-8d6d-b7d2c6c520f7" targetNamespace="http://schemas.microsoft.com/office/2006/metadata/properties" ma:root="true" ma:fieldsID="dba2b6772ee4ddac9bc61fd156e681bf" ns2:_="" ns3:_="">
    <xsd:import namespace="eece3c7d-75f9-41b1-b22a-05b6c8562b0b"/>
    <xsd:import namespace="972dacc0-2c8e-4d57-8d6d-b7d2c6c520f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e3c7d-75f9-41b1-b22a-05b6c8562b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c12c4eb1-7f3e-4cc2-81d0-84cdd50041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2dacc0-2c8e-4d57-8d6d-b7d2c6c520f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FAA605-E099-419D-AABB-1A1D8E55D7DC}">
  <ds:schemaRefs>
    <ds:schemaRef ds:uri="urn:fdsformulacache"/>
  </ds:schemaRefs>
</ds:datastoreItem>
</file>

<file path=customXml/itemProps2.xml><?xml version="1.0" encoding="utf-8"?>
<ds:datastoreItem xmlns:ds="http://schemas.openxmlformats.org/officeDocument/2006/customXml" ds:itemID="{8B62A463-7CB3-410C-B290-8CF14640F2AE}">
  <ds:schemaRefs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972dacc0-2c8e-4d57-8d6d-b7d2c6c520f7"/>
    <ds:schemaRef ds:uri="http://purl.org/dc/elements/1.1/"/>
    <ds:schemaRef ds:uri="eece3c7d-75f9-41b1-b22a-05b6c8562b0b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A98369F-61D4-4115-9B15-E726713F9BA2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35A3EE2-D9D2-44E9-A28C-DED1FBB391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e3c7d-75f9-41b1-b22a-05b6c8562b0b"/>
    <ds:schemaRef ds:uri="972dacc0-2c8e-4d57-8d6d-b7d2c6c520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fe3af2c1-e762-4b62-ad3b-e3f1ed5dd0a0}" enabled="0" method="" siteId="{fe3af2c1-e762-4b62-ad3b-e3f1ed5dd0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GAAP Income Statement</vt:lpstr>
      <vt:lpstr>Balance Sheet</vt:lpstr>
      <vt:lpstr>Cash Flow Statement - Quarterly</vt:lpstr>
      <vt:lpstr>Key Business Metrics</vt:lpstr>
      <vt:lpstr>Non-GAAP Reconciliation</vt:lpstr>
      <vt:lpstr>'Balance Sheet'!Print_Area</vt:lpstr>
      <vt:lpstr>'Cash Flow Statement - Quarterly'!Print_Area</vt:lpstr>
      <vt:lpstr>'GAAP Income Statement'!Print_Area</vt:lpstr>
      <vt:lpstr>'Key Business Metrics'!Print_Area</vt:lpstr>
      <vt:lpstr>'Non-GAAP Reconciliation'!Print_Area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Arestia</dc:creator>
  <cp:keywords/>
  <dc:description/>
  <cp:lastModifiedBy>Jamie Arestia</cp:lastModifiedBy>
  <cp:revision/>
  <dcterms:created xsi:type="dcterms:W3CDTF">2019-08-08T19:11:47Z</dcterms:created>
  <dcterms:modified xsi:type="dcterms:W3CDTF">2024-11-07T16:48:11Z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d3134e-15d9-4600-ba68-7e6e95cc06a7_Enabled">
    <vt:lpwstr>true</vt:lpwstr>
  </property>
  <property fmtid="{D5CDD505-2E9C-101B-9397-08002B2CF9AE}" pid="3" name="MSIP_Label_40d3134e-15d9-4600-ba68-7e6e95cc06a7_SetDate">
    <vt:lpwstr>2021-08-20T19:19:38Z</vt:lpwstr>
  </property>
  <property fmtid="{D5CDD505-2E9C-101B-9397-08002B2CF9AE}" pid="4" name="MSIP_Label_40d3134e-15d9-4600-ba68-7e6e95cc06a7_Method">
    <vt:lpwstr>Privileged</vt:lpwstr>
  </property>
  <property fmtid="{D5CDD505-2E9C-101B-9397-08002B2CF9AE}" pid="5" name="MSIP_Label_40d3134e-15d9-4600-ba68-7e6e95cc06a7_Name">
    <vt:lpwstr>40d3134e-15d9-4600-ba68-7e6e95cc06a7</vt:lpwstr>
  </property>
  <property fmtid="{D5CDD505-2E9C-101B-9397-08002B2CF9AE}" pid="6" name="MSIP_Label_40d3134e-15d9-4600-ba68-7e6e95cc06a7_SiteId">
    <vt:lpwstr>080f3eaf-1e2e-4baf-8c3b-e36006ff4ee8</vt:lpwstr>
  </property>
  <property fmtid="{D5CDD505-2E9C-101B-9397-08002B2CF9AE}" pid="7" name="MSIP_Label_40d3134e-15d9-4600-ba68-7e6e95cc06a7_ActionId">
    <vt:lpwstr>ff728b20-32b8-4f75-bed5-1dc694cd482b</vt:lpwstr>
  </property>
  <property fmtid="{D5CDD505-2E9C-101B-9397-08002B2CF9AE}" pid="8" name="MSIP_Label_40d3134e-15d9-4600-ba68-7e6e95cc06a7_ContentBits">
    <vt:lpwstr>0</vt:lpwstr>
  </property>
  <property fmtid="{D5CDD505-2E9C-101B-9397-08002B2CF9AE}" pid="9" name="=fdsSearchOrder">
    <vt:i4>0</vt:i4>
  </property>
  <property fmtid="{D5CDD505-2E9C-101B-9397-08002B2CF9AE}" pid="10" name="ContentTypeId">
    <vt:lpwstr>0x01010042D3AC835AB3D7418BD843DDD920EF63</vt:lpwstr>
  </property>
  <property fmtid="{D5CDD505-2E9C-101B-9397-08002B2CF9AE}" pid="11" name="MediaServiceImageTags">
    <vt:lpwstr/>
  </property>
</Properties>
</file>